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'стр1'!$A$1:$DA$79</definedName>
    <definedName name="_xlnm.Print_Area" localSheetId="1">'стр2'!$A$1:$CG$57</definedName>
  </definedNames>
  <calcPr fullCalcOnLoad="1"/>
</workbook>
</file>

<file path=xl/sharedStrings.xml><?xml version="1.0" encoding="utf-8"?>
<sst xmlns="http://schemas.openxmlformats.org/spreadsheetml/2006/main" count="534" uniqueCount="288">
  <si>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</si>
  <si>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</si>
  <si>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</si>
  <si>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</si>
  <si>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</si>
  <si>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</si>
  <si>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</si>
  <si>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</si>
  <si>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</si>
  <si>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</si>
  <si>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</si>
  <si>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</si>
  <si>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</si>
  <si>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</si>
  <si>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</si>
  <si>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</si>
  <si>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</si>
  <si>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</si>
  <si>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</si>
  <si>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</si>
  <si>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</si>
  <si>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</si>
  <si>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</si>
  <si>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</si>
  <si>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</si>
  <si>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</si>
  <si>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</si>
  <si>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</si>
  <si>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</si>
  <si>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</si>
  <si>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</si>
  <si>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</si>
  <si>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</si>
  <si>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</si>
  <si>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</si>
  <si>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</si>
  <si>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</si>
  <si>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</si>
  <si>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</si>
  <si>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</si>
  <si>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</si>
  <si>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</si>
  <si>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</si>
  <si>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</si>
  <si>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</si>
  <si>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</si>
  <si>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</si>
  <si>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</si>
  <si>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</si>
  <si>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</si>
  <si>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</si>
  <si>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"</t>
  </si>
  <si>
    <t>г.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</si>
  <si>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</si>
  <si>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</si>
  <si>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</si>
  <si>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</si>
  <si>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</si>
  <si>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</si>
  <si>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</si>
  <si>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</si>
  <si>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</si>
  <si>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</si>
  <si>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</si>
  <si>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</si>
  <si>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</si>
  <si>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</si>
  <si>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</si>
  <si>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</si>
  <si>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</si>
  <si>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</si>
  <si>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</si>
  <si>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</si>
  <si>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951 0111 9910090100 870</t>
  </si>
  <si>
    <t>951 0113 9990021020 244</t>
  </si>
  <si>
    <t>951 0113 9990022960 244</t>
  </si>
  <si>
    <t>951 0203 9990051180 121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</si>
  <si>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</si>
  <si>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</si>
  <si>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</si>
  <si>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</si>
  <si>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</si>
  <si>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</si>
  <si>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</si>
  <si>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</si>
  <si>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</si>
  <si>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</si>
  <si>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</si>
  <si>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</si>
  <si>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</si>
  <si>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</si>
  <si>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</si>
  <si>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</si>
  <si>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</si>
  <si>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</si>
  <si>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</si>
  <si>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</si>
  <si>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</si>
  <si>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</si>
  <si>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</si>
  <si>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</si>
  <si>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</si>
  <si>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</si>
  <si>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</si>
  <si>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</si>
  <si>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</si>
  <si>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</si>
  <si>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</si>
  <si>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</si>
  <si>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</si>
  <si>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</si>
  <si>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</si>
  <si>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</si>
  <si>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</si>
  <si>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</si>
  <si>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</si>
  <si>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</si>
  <si>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</si>
  <si>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</si>
  <si>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</si>
  <si>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</si>
  <si>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</si>
  <si>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</si>
  <si>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</si>
  <si>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</si>
  <si>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</si>
  <si>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</si>
  <si>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</si>
  <si>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</si>
  <si>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</si>
  <si>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</si>
  <si>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</si>
  <si>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</si>
  <si>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</si>
  <si>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</si>
  <si>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</si>
  <si>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</si>
  <si>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</si>
  <si>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</si>
  <si>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</si>
  <si>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</si>
  <si>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</si>
  <si>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</si>
  <si>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</si>
  <si>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</si>
  <si>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951 0104 9990072390 244</t>
  </si>
  <si>
    <t xml:space="preserve">    </t>
  </si>
  <si>
    <t>951 0309 0220028450 244</t>
  </si>
  <si>
    <t>951 0309 0320028230 244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</si>
  <si>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</si>
  <si>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</si>
  <si>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</si>
  <si>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</si>
  <si>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</si>
  <si>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</si>
  <si>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</si>
  <si>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</si>
  <si>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</si>
  <si>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</si>
  <si>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</si>
  <si>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</si>
  <si>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</si>
  <si>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</si>
  <si>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</si>
  <si>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</si>
  <si>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</si>
  <si>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</si>
  <si>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951 0503 0610028130 244</t>
  </si>
  <si>
    <t>951 0503 0610028200 244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</si>
  <si>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</si>
  <si>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</si>
  <si>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</si>
  <si>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</si>
  <si>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</si>
  <si>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</si>
  <si>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</si>
  <si>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</si>
  <si>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</si>
  <si>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</si>
  <si>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</si>
  <si>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</si>
  <si>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</si>
  <si>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</si>
  <si>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</si>
  <si>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</si>
  <si>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</si>
  <si>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</si>
  <si>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</si>
  <si>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</si>
  <si>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</si>
  <si>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</si>
  <si>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</si>
  <si>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</si>
  <si>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</si>
  <si>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</si>
  <si>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951 1101 0510028080 244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</si>
  <si>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</si>
  <si>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</si>
  <si>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</si>
  <si>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</si>
  <si>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</si>
  <si>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</si>
  <si>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</si>
  <si>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</si>
  <si>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</si>
  <si>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Дотации бюджетам сельских поселений на выравнивание бюджетной обеспеченности из бюджетов муниципальных районов</t>
  </si>
  <si>
    <t>951 0502 0110028190 244</t>
  </si>
  <si>
    <t>951 2 02 15001 10 0000 150</t>
  </si>
  <si>
    <t>951 2 02 15001 00 0000 150</t>
  </si>
  <si>
    <t>951 0309 0310028040 244</t>
  </si>
  <si>
    <t>951 0801 0410028400 244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</si>
  <si>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2а(Прочая закупка товаров, работ и услуг)</t>
  </si>
  <si>
    <t>182 1 01 02080 01 1000 110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</si>
  <si>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</si>
  <si>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</si>
  <si>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</si>
  <si>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</si>
  <si>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</si>
  <si>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</si>
  <si>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</si>
  <si>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>Дотации бюджетам на поддержку мер по обеспечению сбалансированности бюджетов</t>
  </si>
  <si>
    <t>951 2 02 15002 00 0000 150</t>
  </si>
  <si>
    <t>Н.Н.Машкина</t>
  </si>
  <si>
    <t>2023 г.</t>
  </si>
  <si>
    <t>Главный бухгалтер</t>
  </si>
  <si>
    <t>951 0406 0330028300 244</t>
  </si>
  <si>
    <t>951 0309 0230028470 244</t>
  </si>
  <si>
    <t>951 0309 0210028030 244</t>
  </si>
  <si>
    <t>951 0503 091F255551 244</t>
  </si>
  <si>
    <t>Расходы в рамках подпрограммы "Пртиводействие коррупции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 (Прочая закупка товаров, работ и услуг)</t>
  </si>
  <si>
    <t>Мероприятия по организации информационно-пропагандистской деятельности направленной на профилактику правонарушений, профилактику здорового образа жизни в рамках подпрограммы " Укрепление общественного порядка и противодействие в Песчанокопском сельском поселении" муниципальной программы Песчанокопскогосельского поселения "Обеспечение общественного порядка и противодействие преступности" (Прочая закупка товаров, работ и услуг)</t>
  </si>
  <si>
    <t>Мероприятия по обеспечению защиты населенияна воде в рамках подпрограммы "Обеспечение безопасности на воде"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</si>
  <si>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Субсидии бюджетам бюджетной системы Российской Федерации (межбюджетные субсидии)</t>
  </si>
  <si>
    <t>951 2 02 20000 00 0000 150</t>
  </si>
  <si>
    <t>951 2 02 25555 00 0000 150</t>
  </si>
  <si>
    <t>951 2 02 25555 10 0000 150</t>
  </si>
  <si>
    <t>Субсидии бюджетам на реорганизацию программ формирования современной городской среды</t>
  </si>
  <si>
    <t>Субсидии бюджетам сельских поселений  на реализацию программ формирования современной городской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</si>
  <si>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</si>
  <si>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</si>
  <si>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182 1 05 03010 01 3000 110</t>
  </si>
  <si>
    <t>182 1 06 06043 10 3000 110</t>
  </si>
  <si>
    <t>Земельный налог (по обязательствам, возникшим до 1 января 2006 года), мобилизуемый на территориях сельских поселений</t>
  </si>
  <si>
    <t>182 1 09 04053 10 1000 110</t>
  </si>
  <si>
    <t>ЗАДОЛЖЕННОСТЬ И ПЕРЕРАСЧЕТЫ ПО ОТМЕНЕННЫМ НАЛОГАМ, СБОРАМ И ИНЫМ ОБЯЗАТЕЛЬНЫМ ПЛАТЕЖАМ</t>
  </si>
  <si>
    <t>182 1 09 00000 00 0000 110</t>
  </si>
  <si>
    <t xml:space="preserve"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</si>
  <si>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</si>
  <si>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Е.С.Спивак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</si>
  <si>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</si>
  <si>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</si>
  <si>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</si>
  <si>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</si>
  <si>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</si>
  <si>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</si>
  <si>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</si>
  <si>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951 0113 9910090100 244</t>
  </si>
  <si>
    <t xml:space="preserve">Глава Администрации </t>
  </si>
  <si>
    <t>А.В.Острогорский</t>
  </si>
  <si>
    <t>182 1 01 02130 01 1000 110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</si>
  <si>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</si>
  <si>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182 1 01 02140 01 1000 110</t>
  </si>
  <si>
    <t>182 1 01 02130 01 0000 110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</si>
  <si>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</si>
  <si>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</si>
  <si>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</si>
  <si>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951 0503 0910028510 244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</si>
  <si>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 государственных (муниципальных) органов (Фонд оплаты труда государственных (муниципальных)органов)</t>
  </si>
  <si>
    <t>951 0104 1020000110 121</t>
  </si>
  <si>
    <t>951 0104 1020000110 122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</si>
  <si>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 государственных (муниципальных) органов (Иные выплаты персоналу государственных (муниципальных)органов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</si>
  <si>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(муниципальных)органов)</t>
  </si>
  <si>
    <t>951 0104 1020000110 129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</si>
  <si>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услуг)(Прочая закупка товаров, работ и услуг)</t>
  </si>
  <si>
    <t>951 0104 1020000190 244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</si>
  <si>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услуг)(закупка товаров, работ и услуг для муниципальных нужд (электроэнергия, газ))</t>
  </si>
  <si>
    <t>951 0104 1020000190 247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</si>
  <si>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</si>
  <si>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951 0113 9990099990 244</t>
  </si>
  <si>
    <t>Расходы на предоставление неисключительных прав использования Портала-программного обеспечения интернет-сайта в рамках подпрограммы "Организация капитального ремонта общего имущества многоквартирных домов на 2019-2030 годы"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</si>
  <si>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951 0502 0110028290 244</t>
  </si>
  <si>
    <t>Начальник сектора</t>
  </si>
  <si>
    <t>июля</t>
  </si>
  <si>
    <t>01.07.2023</t>
  </si>
  <si>
    <t>951 2 08 05000 10 0000 150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</si>
  <si>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</si>
  <si>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03</t>
  </si>
  <si>
    <t>951 2 08 05000 00 0000 150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</si>
</sst>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2" fillId="34" borderId="0" xfId="0" applyFont="1" applyFill="1" applyBorder="1" applyAlignment="1">
      <alignment horizontal="center"/>
    </xf>
    <xf numFmtId="2" fontId="10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49" fontId="12" fillId="34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49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top" wrapText="1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4" fontId="13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4" fontId="12" fillId="34" borderId="12" xfId="0" applyNumberFormat="1" applyFont="1" applyFill="1" applyBorder="1" applyAlignment="1">
      <alignment horizontal="center" vertical="center" wrapText="1"/>
    </xf>
    <xf numFmtId="4" fontId="12" fillId="34" borderId="13" xfId="0" applyNumberFormat="1" applyFont="1" applyFill="1" applyBorder="1" applyAlignment="1">
      <alignment horizontal="center" vertical="center" wrapText="1"/>
    </xf>
    <xf numFmtId="4" fontId="12" fillId="34" borderId="14" xfId="0" applyNumberFormat="1" applyFont="1" applyFill="1" applyBorder="1" applyAlignment="1">
      <alignment horizontal="center" vertical="center" wrapText="1"/>
    </xf>
    <xf numFmtId="4" fontId="11" fillId="34" borderId="12" xfId="0" applyNumberFormat="1" applyFont="1" applyFill="1" applyBorder="1" applyAlignment="1">
      <alignment horizontal="center" vertical="center" wrapText="1"/>
    </xf>
    <xf numFmtId="4" fontId="11" fillId="34" borderId="13" xfId="0" applyNumberFormat="1" applyFont="1" applyFill="1" applyBorder="1" applyAlignment="1">
      <alignment horizontal="center" vertical="center" wrapText="1"/>
    </xf>
    <xf numFmtId="4" fontId="11" fillId="34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1" fontId="6" fillId="34" borderId="11" xfId="0" applyNumberFormat="1" applyFont="1" applyFill="1" applyBorder="1" applyAlignment="1">
      <alignment horizontal="center"/>
    </xf>
    <xf numFmtId="49" fontId="12" fillId="34" borderId="11" xfId="0" applyNumberFormat="1" applyFont="1" applyFill="1" applyBorder="1" applyAlignment="1">
      <alignment horizontal="center"/>
    </xf>
    <xf numFmtId="4" fontId="12" fillId="34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4" fontId="11" fillId="0" borderId="11" xfId="0" applyNumberFormat="1" applyFont="1" applyFill="1" applyBorder="1" applyAlignment="1">
      <alignment horizontal="center"/>
    </xf>
    <xf numFmtId="4" fontId="12" fillId="0" borderId="16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4" fontId="6" fillId="0" borderId="2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 wrapText="1" indent="2"/>
    </xf>
    <xf numFmtId="0" fontId="3" fillId="0" borderId="32" xfId="0" applyFont="1" applyBorder="1" applyAlignment="1">
      <alignment horizontal="left" wrapText="1" indent="2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center" wrapText="1"/>
    </xf>
    <xf numFmtId="4" fontId="7" fillId="0" borderId="44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top"/>
    </xf>
    <xf numFmtId="0" fontId="3" fillId="0" borderId="47" xfId="0" applyFont="1" applyBorder="1" applyAlignment="1">
      <alignment wrapText="1"/>
    </xf>
    <xf numFmtId="0" fontId="3" fillId="0" borderId="48" xfId="0" applyFont="1" applyBorder="1" applyAlignment="1">
      <alignment wrapText="1"/>
    </xf>
    <xf numFmtId="49" fontId="3" fillId="0" borderId="49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52" xfId="0" applyFont="1" applyBorder="1" applyAlignment="1">
      <alignment horizontal="left" vertical="center" wrapText="1" indent="2"/>
    </xf>
    <xf numFmtId="0" fontId="7" fillId="0" borderId="4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5" xfId="0" applyFont="1" applyBorder="1" applyAlignment="1">
      <alignment wrapText="1"/>
    </xf>
    <xf numFmtId="0" fontId="3" fillId="0" borderId="56" xfId="0" applyFont="1" applyBorder="1" applyAlignment="1">
      <alignment wrapText="1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4" fontId="7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4" fontId="7" fillId="0" borderId="42" xfId="0" applyNumberFormat="1" applyFont="1" applyBorder="1" applyAlignment="1">
      <alignment horizontal="center"/>
    </xf>
    <xf numFmtId="0" fontId="3" fillId="0" borderId="57" xfId="0" applyFont="1" applyBorder="1" applyAlignment="1">
      <alignment wrapText="1"/>
    </xf>
    <xf numFmtId="0" fontId="3" fillId="0" borderId="58" xfId="0" applyFont="1" applyBorder="1" applyAlignment="1">
      <alignment wrapText="1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37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9"/>
  <sheetViews>
    <sheetView tabSelected="1" view="pageBreakPreview" zoomScaleSheetLayoutView="100" zoomScalePageLayoutView="0" workbookViewId="0" topLeftCell="A70">
      <selection activeCell="BB78" sqref="BB78:BW78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12.25390625" style="1" customWidth="1"/>
    <col min="32" max="32" width="3.375" style="1" customWidth="1"/>
    <col min="33" max="52" width="0.875" style="1" customWidth="1"/>
    <col min="53" max="53" width="19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4.25390625" style="1" customWidth="1"/>
    <col min="76" max="76" width="0.875" style="1" customWidth="1"/>
    <col min="77" max="77" width="1.37890625" style="1" customWidth="1"/>
    <col min="78" max="82" width="0.875" style="1" customWidth="1"/>
    <col min="83" max="83" width="11.875" style="1" customWidth="1"/>
    <col min="84" max="84" width="2.75390625" style="1" customWidth="1"/>
    <col min="85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3.75390625" style="1" customWidth="1"/>
    <col min="103" max="103" width="9.25390625" style="1" hidden="1" customWidth="1"/>
    <col min="104" max="104" width="1.875" style="1" hidden="1" customWidth="1"/>
    <col min="105" max="105" width="2.75390625" style="1" customWidth="1"/>
    <col min="106" max="16384" width="0.875" style="1" customWidth="1"/>
  </cols>
  <sheetData>
    <row r="1" ht="3" customHeight="1"/>
    <row r="2" spans="54:102" ht="17.25" customHeight="1">
      <c r="BB2" s="110" t="s">
        <v>138</v>
      </c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</row>
    <row r="3" spans="20:103" s="2" customFormat="1" ht="15" customHeight="1">
      <c r="T3" s="3" t="s">
        <v>114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38" t="s">
        <v>115</v>
      </c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10" t="s">
        <v>102</v>
      </c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H4" s="139" t="s">
        <v>116</v>
      </c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113</v>
      </c>
      <c r="AC5" s="2"/>
      <c r="AD5" s="2"/>
      <c r="AE5" s="2"/>
      <c r="AF5" s="2"/>
      <c r="AG5" s="2"/>
      <c r="AH5" s="2"/>
      <c r="AI5" s="2"/>
      <c r="AJ5" s="2"/>
      <c r="AK5" s="124" t="s">
        <v>117</v>
      </c>
      <c r="AL5" s="124"/>
      <c r="AM5" s="124"/>
      <c r="AN5" s="124"/>
      <c r="AO5" s="124"/>
      <c r="AP5" s="124"/>
      <c r="AQ5" s="124"/>
      <c r="AR5" s="114" t="s">
        <v>282</v>
      </c>
      <c r="AS5" s="114"/>
      <c r="AT5" s="114"/>
      <c r="AU5" s="114"/>
      <c r="AV5" s="114"/>
      <c r="AW5" s="114"/>
      <c r="AX5" s="114"/>
      <c r="AY5" s="114"/>
      <c r="AZ5" s="114"/>
      <c r="BA5" s="114"/>
      <c r="BB5" s="12" t="s">
        <v>223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36">
        <v>20</v>
      </c>
      <c r="BQ5" s="136"/>
      <c r="BR5" s="136"/>
      <c r="BS5" s="136"/>
      <c r="BT5" s="125"/>
      <c r="BU5" s="125"/>
      <c r="BV5" s="125"/>
      <c r="BW5" s="2" t="s">
        <v>118</v>
      </c>
      <c r="BX5" s="2"/>
      <c r="BY5" s="2"/>
      <c r="BZ5" s="2"/>
      <c r="CA5" s="2"/>
      <c r="CB5" s="2"/>
      <c r="CC5" s="2"/>
      <c r="CD5" s="2"/>
      <c r="CE5" s="2"/>
      <c r="CF5" s="13" t="s">
        <v>119</v>
      </c>
      <c r="CG5" s="2"/>
      <c r="CH5" s="111" t="s">
        <v>283</v>
      </c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</row>
    <row r="6" spans="1:103" s="5" customFormat="1" ht="14.25" customHeight="1">
      <c r="A6" s="2" t="s">
        <v>120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121</v>
      </c>
      <c r="CG6" s="2"/>
      <c r="CH6" s="111" t="s">
        <v>122</v>
      </c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</row>
    <row r="7" spans="1:103" s="5" customFormat="1" ht="12.75" customHeight="1">
      <c r="A7" s="2" t="s">
        <v>123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4" t="s">
        <v>124</v>
      </c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2"/>
      <c r="CA7" s="2"/>
      <c r="CB7" s="2"/>
      <c r="CC7" s="2"/>
      <c r="CD7" s="2"/>
      <c r="CE7" s="2"/>
      <c r="CF7" s="13" t="s">
        <v>125</v>
      </c>
      <c r="CG7" s="2"/>
      <c r="CH7" s="111" t="s">
        <v>126</v>
      </c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</row>
    <row r="8" spans="1:103" s="5" customFormat="1" ht="15" customHeight="1">
      <c r="A8" s="136" t="s">
        <v>84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12" t="s">
        <v>85</v>
      </c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2"/>
      <c r="CA8" s="2"/>
      <c r="CB8" s="2"/>
      <c r="CC8" s="137" t="s">
        <v>62</v>
      </c>
      <c r="CD8" s="137"/>
      <c r="CE8" s="137"/>
      <c r="CF8" s="137"/>
      <c r="CG8" s="2"/>
      <c r="CH8" s="111" t="s">
        <v>61</v>
      </c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</row>
    <row r="9" spans="1:103" s="5" customFormat="1" ht="15" customHeight="1">
      <c r="A9" s="146" t="s">
        <v>143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</row>
    <row r="10" spans="1:103" s="5" customFormat="1" ht="15" customHeight="1">
      <c r="A10" s="2" t="s">
        <v>86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49" t="s">
        <v>87</v>
      </c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</row>
    <row r="11" spans="1:96" ht="19.5" customHeight="1">
      <c r="A11" s="148" t="s">
        <v>88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</row>
    <row r="12" spans="1:102" ht="42.75" customHeight="1">
      <c r="A12" s="115" t="s">
        <v>89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47" t="s">
        <v>90</v>
      </c>
      <c r="AG12" s="147"/>
      <c r="AH12" s="147"/>
      <c r="AI12" s="147"/>
      <c r="AJ12" s="147"/>
      <c r="AK12" s="147"/>
      <c r="AL12" s="115" t="s">
        <v>112</v>
      </c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 t="s">
        <v>91</v>
      </c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 t="s">
        <v>92</v>
      </c>
      <c r="BY12" s="115"/>
      <c r="BZ12" s="115"/>
      <c r="CA12" s="115"/>
      <c r="CB12" s="115"/>
      <c r="CC12" s="115"/>
      <c r="CD12" s="115"/>
      <c r="CE12" s="115"/>
      <c r="CF12" s="115" t="s">
        <v>93</v>
      </c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</row>
    <row r="13" spans="1:102" ht="12.75">
      <c r="A13" s="126">
        <v>1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>
        <v>2</v>
      </c>
      <c r="AG13" s="126"/>
      <c r="AH13" s="126"/>
      <c r="AI13" s="126"/>
      <c r="AJ13" s="126"/>
      <c r="AK13" s="126"/>
      <c r="AL13" s="126">
        <v>3</v>
      </c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>
        <v>4</v>
      </c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15">
        <v>5</v>
      </c>
      <c r="BY13" s="115"/>
      <c r="BZ13" s="115"/>
      <c r="CA13" s="115"/>
      <c r="CB13" s="115"/>
      <c r="CC13" s="115"/>
      <c r="CD13" s="115"/>
      <c r="CE13" s="115"/>
      <c r="CF13" s="115">
        <v>6</v>
      </c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</row>
    <row r="14" spans="1:103" ht="15.75" customHeight="1">
      <c r="A14" s="102" t="s">
        <v>144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28" t="s">
        <v>94</v>
      </c>
      <c r="AG14" s="128"/>
      <c r="AH14" s="128"/>
      <c r="AI14" s="128"/>
      <c r="AJ14" s="128"/>
      <c r="AK14" s="128"/>
      <c r="AL14" s="47" t="s">
        <v>35</v>
      </c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8">
        <f>BB15+BB60</f>
        <v>57855400</v>
      </c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9">
        <f>BX15+BX60+BX78</f>
        <v>11279212.330000002</v>
      </c>
      <c r="BY14" s="49"/>
      <c r="BZ14" s="49"/>
      <c r="CA14" s="49"/>
      <c r="CB14" s="49"/>
      <c r="CC14" s="49"/>
      <c r="CD14" s="49"/>
      <c r="CE14" s="49"/>
      <c r="CF14" s="49">
        <f>BB14-BX14</f>
        <v>46576187.67</v>
      </c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1">
        <f>BX14/BB14*100</f>
        <v>19.49552216387753</v>
      </c>
    </row>
    <row r="15" spans="1:103" ht="12.75" customHeight="1">
      <c r="A15" s="123" t="s">
        <v>95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9" t="s">
        <v>94</v>
      </c>
      <c r="AG15" s="130"/>
      <c r="AH15" s="130"/>
      <c r="AI15" s="130"/>
      <c r="AJ15" s="130"/>
      <c r="AK15" s="131"/>
      <c r="AL15" s="129" t="s">
        <v>97</v>
      </c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1"/>
      <c r="BB15" s="140">
        <f>BB17+BB33+BB38+BB54</f>
        <v>33022300</v>
      </c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2"/>
      <c r="BX15" s="116">
        <f>BX17+BX33+BX38+BX54+BX50+BX52</f>
        <v>8581969.07</v>
      </c>
      <c r="BY15" s="117"/>
      <c r="BZ15" s="117"/>
      <c r="CA15" s="117"/>
      <c r="CB15" s="117"/>
      <c r="CC15" s="117"/>
      <c r="CD15" s="117"/>
      <c r="CE15" s="118"/>
      <c r="CF15" s="116">
        <f>BB15-BX15</f>
        <v>24440330.93</v>
      </c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8"/>
      <c r="CY15" s="1" t="e">
        <f>#REF!/#REF!*100</f>
        <v>#REF!</v>
      </c>
    </row>
    <row r="16" spans="1:103" s="19" customFormat="1" ht="12" customHeight="1">
      <c r="A16" s="122" t="s">
        <v>96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32"/>
      <c r="AG16" s="133"/>
      <c r="AH16" s="133"/>
      <c r="AI16" s="133"/>
      <c r="AJ16" s="133"/>
      <c r="AK16" s="134"/>
      <c r="AL16" s="132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4"/>
      <c r="BB16" s="143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5"/>
      <c r="BX16" s="119"/>
      <c r="BY16" s="120"/>
      <c r="BZ16" s="120"/>
      <c r="CA16" s="120"/>
      <c r="CB16" s="120"/>
      <c r="CC16" s="120"/>
      <c r="CD16" s="120"/>
      <c r="CE16" s="121"/>
      <c r="CF16" s="119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1"/>
      <c r="CY16" s="1">
        <f>BX15/BB15*100</f>
        <v>25.988405017215637</v>
      </c>
    </row>
    <row r="17" spans="1:103" s="19" customFormat="1" ht="16.5" customHeight="1">
      <c r="A17" s="102" t="s">
        <v>98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47" t="s">
        <v>94</v>
      </c>
      <c r="AG17" s="47"/>
      <c r="AH17" s="47"/>
      <c r="AI17" s="47"/>
      <c r="AJ17" s="47"/>
      <c r="AK17" s="47"/>
      <c r="AL17" s="47" t="s">
        <v>8</v>
      </c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8">
        <f>BB18</f>
        <v>10505000</v>
      </c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9">
        <f>BX18</f>
        <v>3745407.16</v>
      </c>
      <c r="BY17" s="49"/>
      <c r="BZ17" s="49"/>
      <c r="CA17" s="49"/>
      <c r="CB17" s="49"/>
      <c r="CC17" s="49"/>
      <c r="CD17" s="49"/>
      <c r="CE17" s="49"/>
      <c r="CF17" s="49">
        <f>BB17-BX17</f>
        <v>6759592.84</v>
      </c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1">
        <f aca="true" t="shared" si="0" ref="CY17:CY23">BX17/BB17*100</f>
        <v>35.6535664921466</v>
      </c>
    </row>
    <row r="18" spans="1:116" ht="16.5" customHeight="1">
      <c r="A18" s="150" t="s">
        <v>9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13" t="s">
        <v>94</v>
      </c>
      <c r="AG18" s="113"/>
      <c r="AH18" s="113"/>
      <c r="AI18" s="113"/>
      <c r="AJ18" s="113"/>
      <c r="AK18" s="113"/>
      <c r="AL18" s="47" t="s">
        <v>10</v>
      </c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8">
        <f>BB19</f>
        <v>10505000</v>
      </c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135">
        <f>BX19+BX24+BX22+BX27+BX29+BX31</f>
        <v>3745407.16</v>
      </c>
      <c r="BY18" s="135"/>
      <c r="BZ18" s="135"/>
      <c r="CA18" s="135"/>
      <c r="CB18" s="135"/>
      <c r="CC18" s="135"/>
      <c r="CD18" s="135"/>
      <c r="CE18" s="135"/>
      <c r="CF18" s="49">
        <f>BB18-BX18</f>
        <v>6759592.84</v>
      </c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1">
        <f t="shared" si="0"/>
        <v>35.6535664921466</v>
      </c>
      <c r="DL18" s="1">
        <f>BX18*100/BB18</f>
        <v>35.653566492146595</v>
      </c>
    </row>
    <row r="19" spans="1:103" s="19" customFormat="1" ht="73.5" customHeight="1">
      <c r="A19" s="151" t="s">
        <v>68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3"/>
      <c r="AF19" s="47" t="s">
        <v>94</v>
      </c>
      <c r="AG19" s="47"/>
      <c r="AH19" s="47"/>
      <c r="AI19" s="47"/>
      <c r="AJ19" s="47"/>
      <c r="AK19" s="47"/>
      <c r="AL19" s="47" t="s">
        <v>108</v>
      </c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8">
        <v>10505000</v>
      </c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9">
        <f>BX20+BX21</f>
        <v>3541821.0700000003</v>
      </c>
      <c r="BY19" s="49"/>
      <c r="BZ19" s="49"/>
      <c r="CA19" s="49"/>
      <c r="CB19" s="49"/>
      <c r="CC19" s="49"/>
      <c r="CD19" s="49"/>
      <c r="CE19" s="49"/>
      <c r="CF19" s="49">
        <f>BB19-BX19</f>
        <v>6963178.93</v>
      </c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19">
        <f t="shared" si="0"/>
        <v>33.71557420276059</v>
      </c>
    </row>
    <row r="20" spans="1:103" s="19" customFormat="1" ht="91.5" customHeight="1">
      <c r="A20" s="61" t="s">
        <v>99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3"/>
      <c r="AF20" s="44" t="s">
        <v>94</v>
      </c>
      <c r="AG20" s="44"/>
      <c r="AH20" s="44"/>
      <c r="AI20" s="44"/>
      <c r="AJ20" s="44"/>
      <c r="AK20" s="44"/>
      <c r="AL20" s="44" t="s">
        <v>109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50" t="s">
        <v>11</v>
      </c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36">
        <v>3542257.6</v>
      </c>
      <c r="BY20" s="36"/>
      <c r="BZ20" s="36"/>
      <c r="CA20" s="36"/>
      <c r="CB20" s="36"/>
      <c r="CC20" s="36"/>
      <c r="CD20" s="36"/>
      <c r="CE20" s="36"/>
      <c r="CF20" s="36">
        <f>-BX20</f>
        <v>-3542257.6</v>
      </c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19" t="e">
        <f t="shared" si="0"/>
        <v>#VALUE!</v>
      </c>
    </row>
    <row r="21" spans="1:102" s="19" customFormat="1" ht="91.5" customHeight="1">
      <c r="A21" s="61" t="s">
        <v>238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3"/>
      <c r="AF21" s="44" t="s">
        <v>94</v>
      </c>
      <c r="AG21" s="44"/>
      <c r="AH21" s="44"/>
      <c r="AI21" s="44"/>
      <c r="AJ21" s="44"/>
      <c r="AK21" s="44"/>
      <c r="AL21" s="44" t="s">
        <v>239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50" t="s">
        <v>11</v>
      </c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36">
        <v>-436.53</v>
      </c>
      <c r="BY21" s="36"/>
      <c r="BZ21" s="36"/>
      <c r="CA21" s="36"/>
      <c r="CB21" s="36"/>
      <c r="CC21" s="36"/>
      <c r="CD21" s="36"/>
      <c r="CE21" s="36"/>
      <c r="CF21" s="36">
        <f>-BX21</f>
        <v>436.53</v>
      </c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</row>
    <row r="22" spans="1:103" s="24" customFormat="1" ht="93" customHeight="1">
      <c r="A22" s="155" t="s">
        <v>158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58" t="s">
        <v>94</v>
      </c>
      <c r="AG22" s="58"/>
      <c r="AH22" s="58"/>
      <c r="AI22" s="58"/>
      <c r="AJ22" s="58"/>
      <c r="AK22" s="58"/>
      <c r="AL22" s="58" t="s">
        <v>159</v>
      </c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9" t="s">
        <v>11</v>
      </c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60">
        <f>BX23</f>
        <v>4054.39</v>
      </c>
      <c r="BY22" s="60"/>
      <c r="BZ22" s="60"/>
      <c r="CA22" s="60"/>
      <c r="CB22" s="60"/>
      <c r="CC22" s="60"/>
      <c r="CD22" s="60"/>
      <c r="CE22" s="60"/>
      <c r="CF22" s="46">
        <f>-BX22</f>
        <v>-4054.39</v>
      </c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24" t="e">
        <f t="shared" si="0"/>
        <v>#VALUE!</v>
      </c>
    </row>
    <row r="23" spans="1:103" s="24" customFormat="1" ht="123" customHeight="1">
      <c r="A23" s="154" t="s">
        <v>161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54" t="s">
        <v>94</v>
      </c>
      <c r="AG23" s="54"/>
      <c r="AH23" s="54"/>
      <c r="AI23" s="54"/>
      <c r="AJ23" s="54"/>
      <c r="AK23" s="54"/>
      <c r="AL23" s="54" t="s">
        <v>160</v>
      </c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45" t="s">
        <v>11</v>
      </c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6">
        <v>4054.39</v>
      </c>
      <c r="BY23" s="46"/>
      <c r="BZ23" s="46"/>
      <c r="CA23" s="46"/>
      <c r="CB23" s="46"/>
      <c r="CC23" s="46"/>
      <c r="CD23" s="46"/>
      <c r="CE23" s="46"/>
      <c r="CF23" s="46">
        <f>-BX23</f>
        <v>-4054.39</v>
      </c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24" t="e">
        <f t="shared" si="0"/>
        <v>#VALUE!</v>
      </c>
    </row>
    <row r="24" spans="1:102" s="20" customFormat="1" ht="41.25" customHeight="1">
      <c r="A24" s="156" t="s">
        <v>70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47" t="s">
        <v>94</v>
      </c>
      <c r="AG24" s="47"/>
      <c r="AH24" s="47"/>
      <c r="AI24" s="47"/>
      <c r="AJ24" s="47"/>
      <c r="AK24" s="47"/>
      <c r="AL24" s="47" t="s">
        <v>56</v>
      </c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8" t="s">
        <v>11</v>
      </c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9">
        <f>BX25+BX26</f>
        <v>18792.38</v>
      </c>
      <c r="BY24" s="49"/>
      <c r="BZ24" s="49"/>
      <c r="CA24" s="49"/>
      <c r="CB24" s="49"/>
      <c r="CC24" s="49"/>
      <c r="CD24" s="49"/>
      <c r="CE24" s="49"/>
      <c r="CF24" s="49">
        <f aca="true" t="shared" si="1" ref="CF24:CF32">CT24-BX24</f>
        <v>-18792.38</v>
      </c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</row>
    <row r="25" spans="1:102" s="19" customFormat="1" ht="79.5" customHeight="1">
      <c r="A25" s="157" t="s">
        <v>69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44" t="s">
        <v>94</v>
      </c>
      <c r="AG25" s="44"/>
      <c r="AH25" s="44"/>
      <c r="AI25" s="44"/>
      <c r="AJ25" s="44"/>
      <c r="AK25" s="44"/>
      <c r="AL25" s="44" t="s">
        <v>57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50" t="s">
        <v>11</v>
      </c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36">
        <v>18698.4</v>
      </c>
      <c r="BY25" s="36"/>
      <c r="BZ25" s="36"/>
      <c r="CA25" s="36"/>
      <c r="CB25" s="36"/>
      <c r="CC25" s="36"/>
      <c r="CD25" s="36"/>
      <c r="CE25" s="36"/>
      <c r="CF25" s="36">
        <f t="shared" si="1"/>
        <v>-18698.4</v>
      </c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</row>
    <row r="26" spans="1:102" s="24" customFormat="1" ht="68.25" customHeight="1">
      <c r="A26" s="64" t="s">
        <v>217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6"/>
      <c r="AF26" s="54" t="s">
        <v>94</v>
      </c>
      <c r="AG26" s="54"/>
      <c r="AH26" s="54"/>
      <c r="AI26" s="54"/>
      <c r="AJ26" s="54"/>
      <c r="AK26" s="54"/>
      <c r="AL26" s="54" t="s">
        <v>216</v>
      </c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45" t="s">
        <v>11</v>
      </c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6">
        <v>93.98</v>
      </c>
      <c r="BY26" s="46"/>
      <c r="BZ26" s="46"/>
      <c r="CA26" s="46"/>
      <c r="CB26" s="46"/>
      <c r="CC26" s="46"/>
      <c r="CD26" s="46"/>
      <c r="CE26" s="46"/>
      <c r="CF26" s="46">
        <f t="shared" si="1"/>
        <v>-93.98</v>
      </c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</row>
    <row r="27" spans="1:102" s="32" customFormat="1" ht="93" customHeight="1">
      <c r="A27" s="55" t="s">
        <v>214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7"/>
      <c r="AF27" s="58" t="s">
        <v>94</v>
      </c>
      <c r="AG27" s="58"/>
      <c r="AH27" s="58"/>
      <c r="AI27" s="58"/>
      <c r="AJ27" s="58"/>
      <c r="AK27" s="58"/>
      <c r="AL27" s="58" t="s">
        <v>213</v>
      </c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9" t="s">
        <v>11</v>
      </c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60">
        <f>BX28</f>
        <v>2299.32</v>
      </c>
      <c r="BY27" s="60"/>
      <c r="BZ27" s="60"/>
      <c r="CA27" s="60"/>
      <c r="CB27" s="60"/>
      <c r="CC27" s="60"/>
      <c r="CD27" s="60"/>
      <c r="CE27" s="60"/>
      <c r="CF27" s="60">
        <f t="shared" si="1"/>
        <v>-2299.32</v>
      </c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</row>
    <row r="28" spans="1:102" s="24" customFormat="1" ht="101.25" customHeight="1">
      <c r="A28" s="51" t="s">
        <v>215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3"/>
      <c r="AF28" s="54" t="s">
        <v>94</v>
      </c>
      <c r="AG28" s="54"/>
      <c r="AH28" s="54"/>
      <c r="AI28" s="54"/>
      <c r="AJ28" s="54"/>
      <c r="AK28" s="54"/>
      <c r="AL28" s="54" t="s">
        <v>212</v>
      </c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45" t="s">
        <v>11</v>
      </c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6">
        <v>2299.32</v>
      </c>
      <c r="BY28" s="46"/>
      <c r="BZ28" s="46"/>
      <c r="CA28" s="46"/>
      <c r="CB28" s="46"/>
      <c r="CC28" s="46"/>
      <c r="CD28" s="46"/>
      <c r="CE28" s="46"/>
      <c r="CF28" s="46">
        <f t="shared" si="1"/>
        <v>-2299.32</v>
      </c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</row>
    <row r="29" spans="1:102" s="32" customFormat="1" ht="88.5" customHeight="1">
      <c r="A29" s="55" t="s">
        <v>260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7"/>
      <c r="AF29" s="58" t="s">
        <v>94</v>
      </c>
      <c r="AG29" s="58"/>
      <c r="AH29" s="58"/>
      <c r="AI29" s="58"/>
      <c r="AJ29" s="58"/>
      <c r="AK29" s="58"/>
      <c r="AL29" s="58" t="s">
        <v>262</v>
      </c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9" t="s">
        <v>11</v>
      </c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60">
        <f>BX30</f>
        <v>78000</v>
      </c>
      <c r="BY29" s="60"/>
      <c r="BZ29" s="60"/>
      <c r="CA29" s="60"/>
      <c r="CB29" s="60"/>
      <c r="CC29" s="60"/>
      <c r="CD29" s="60"/>
      <c r="CE29" s="60"/>
      <c r="CF29" s="60">
        <f t="shared" si="1"/>
        <v>-78000</v>
      </c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</row>
    <row r="30" spans="1:102" s="24" customFormat="1" ht="69.75" customHeight="1">
      <c r="A30" s="51" t="s">
        <v>260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3"/>
      <c r="AF30" s="54" t="s">
        <v>94</v>
      </c>
      <c r="AG30" s="54"/>
      <c r="AH30" s="54"/>
      <c r="AI30" s="54"/>
      <c r="AJ30" s="54"/>
      <c r="AK30" s="54"/>
      <c r="AL30" s="54" t="s">
        <v>259</v>
      </c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45" t="s">
        <v>11</v>
      </c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6">
        <v>78000</v>
      </c>
      <c r="BY30" s="46"/>
      <c r="BZ30" s="46"/>
      <c r="CA30" s="46"/>
      <c r="CB30" s="46"/>
      <c r="CC30" s="46"/>
      <c r="CD30" s="46"/>
      <c r="CE30" s="46"/>
      <c r="CF30" s="46">
        <f t="shared" si="1"/>
        <v>-78000</v>
      </c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</row>
    <row r="31" spans="1:102" s="32" customFormat="1" ht="84" customHeight="1">
      <c r="A31" s="55" t="s">
        <v>263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7"/>
      <c r="AF31" s="58" t="s">
        <v>94</v>
      </c>
      <c r="AG31" s="58"/>
      <c r="AH31" s="58"/>
      <c r="AI31" s="58"/>
      <c r="AJ31" s="58"/>
      <c r="AK31" s="58"/>
      <c r="AL31" s="58" t="s">
        <v>262</v>
      </c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9" t="s">
        <v>11</v>
      </c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60">
        <f>BX32</f>
        <v>100440</v>
      </c>
      <c r="BY31" s="60"/>
      <c r="BZ31" s="60"/>
      <c r="CA31" s="60"/>
      <c r="CB31" s="60"/>
      <c r="CC31" s="60"/>
      <c r="CD31" s="60"/>
      <c r="CE31" s="60"/>
      <c r="CF31" s="60">
        <f t="shared" si="1"/>
        <v>-100440</v>
      </c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</row>
    <row r="32" spans="1:102" s="24" customFormat="1" ht="69.75" customHeight="1">
      <c r="A32" s="51" t="s">
        <v>263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3"/>
      <c r="AF32" s="54" t="s">
        <v>94</v>
      </c>
      <c r="AG32" s="54"/>
      <c r="AH32" s="54"/>
      <c r="AI32" s="54"/>
      <c r="AJ32" s="54"/>
      <c r="AK32" s="54"/>
      <c r="AL32" s="54" t="s">
        <v>261</v>
      </c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45" t="s">
        <v>11</v>
      </c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6">
        <v>100440</v>
      </c>
      <c r="BY32" s="46"/>
      <c r="BZ32" s="46"/>
      <c r="CA32" s="46"/>
      <c r="CB32" s="46"/>
      <c r="CC32" s="46"/>
      <c r="CD32" s="46"/>
      <c r="CE32" s="46"/>
      <c r="CF32" s="46">
        <f t="shared" si="1"/>
        <v>-100440</v>
      </c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</row>
    <row r="33" spans="1:103" s="19" customFormat="1" ht="17.25" customHeight="1">
      <c r="A33" s="102" t="s">
        <v>12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47" t="s">
        <v>94</v>
      </c>
      <c r="AG33" s="47"/>
      <c r="AH33" s="47"/>
      <c r="AI33" s="47"/>
      <c r="AJ33" s="47"/>
      <c r="AK33" s="47"/>
      <c r="AL33" s="47" t="s">
        <v>13</v>
      </c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8">
        <f>BB34</f>
        <v>7860000</v>
      </c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127">
        <f>BX34</f>
        <v>2628648.8000000003</v>
      </c>
      <c r="BY33" s="127"/>
      <c r="BZ33" s="127"/>
      <c r="CA33" s="127"/>
      <c r="CB33" s="127"/>
      <c r="CC33" s="127"/>
      <c r="CD33" s="127"/>
      <c r="CE33" s="127"/>
      <c r="CF33" s="127">
        <f>BB33-BX33</f>
        <v>5231351.199999999</v>
      </c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9">
        <f>BX33/BB33*100</f>
        <v>33.44336895674301</v>
      </c>
    </row>
    <row r="34" spans="1:103" s="19" customFormat="1" ht="15.75">
      <c r="A34" s="102" t="s">
        <v>14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47" t="s">
        <v>94</v>
      </c>
      <c r="AG34" s="47"/>
      <c r="AH34" s="47"/>
      <c r="AI34" s="47"/>
      <c r="AJ34" s="47"/>
      <c r="AK34" s="47"/>
      <c r="AL34" s="47" t="s">
        <v>100</v>
      </c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8">
        <f>BB35</f>
        <v>7860000</v>
      </c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9">
        <f>BX35</f>
        <v>2628648.8000000003</v>
      </c>
      <c r="BY34" s="49"/>
      <c r="BZ34" s="49"/>
      <c r="CA34" s="49"/>
      <c r="CB34" s="49"/>
      <c r="CC34" s="49"/>
      <c r="CD34" s="49"/>
      <c r="CE34" s="49"/>
      <c r="CF34" s="49">
        <f>BB34-BX34</f>
        <v>5231351.199999999</v>
      </c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19">
        <f aca="true" t="shared" si="2" ref="CY34:CY48">BX34/BB34*100</f>
        <v>33.44336895674301</v>
      </c>
    </row>
    <row r="35" spans="1:103" s="19" customFormat="1" ht="15">
      <c r="A35" s="109" t="s">
        <v>14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44" t="s">
        <v>94</v>
      </c>
      <c r="AG35" s="44"/>
      <c r="AH35" s="44"/>
      <c r="AI35" s="44"/>
      <c r="AJ35" s="44"/>
      <c r="AK35" s="44"/>
      <c r="AL35" s="44" t="s">
        <v>66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50">
        <v>7860000</v>
      </c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36">
        <f>BX36+BX37</f>
        <v>2628648.8000000003</v>
      </c>
      <c r="BY35" s="36"/>
      <c r="BZ35" s="36"/>
      <c r="CA35" s="36"/>
      <c r="CB35" s="36"/>
      <c r="CC35" s="36"/>
      <c r="CD35" s="36"/>
      <c r="CE35" s="36"/>
      <c r="CF35" s="36">
        <f>BB35-BX35</f>
        <v>5231351.199999999</v>
      </c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19">
        <f t="shared" si="2"/>
        <v>33.44336895674301</v>
      </c>
    </row>
    <row r="36" spans="1:103" s="19" customFormat="1" ht="37.5" customHeight="1">
      <c r="A36" s="85" t="s">
        <v>71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7"/>
      <c r="AF36" s="44" t="s">
        <v>94</v>
      </c>
      <c r="AG36" s="44"/>
      <c r="AH36" s="44"/>
      <c r="AI36" s="44"/>
      <c r="AJ36" s="44"/>
      <c r="AK36" s="44"/>
      <c r="AL36" s="44" t="s">
        <v>110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50" t="s">
        <v>11</v>
      </c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36">
        <v>2628648.95</v>
      </c>
      <c r="BY36" s="36"/>
      <c r="BZ36" s="36"/>
      <c r="CA36" s="36"/>
      <c r="CB36" s="36"/>
      <c r="CC36" s="36"/>
      <c r="CD36" s="36"/>
      <c r="CE36" s="36"/>
      <c r="CF36" s="36">
        <f>-BX36</f>
        <v>-2628648.95</v>
      </c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19" t="e">
        <f t="shared" si="2"/>
        <v>#VALUE!</v>
      </c>
    </row>
    <row r="37" spans="1:102" s="19" customFormat="1" ht="45" customHeight="1">
      <c r="A37" s="85" t="s">
        <v>247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7"/>
      <c r="AF37" s="44" t="s">
        <v>94</v>
      </c>
      <c r="AG37" s="44"/>
      <c r="AH37" s="44"/>
      <c r="AI37" s="44"/>
      <c r="AJ37" s="44"/>
      <c r="AK37" s="44"/>
      <c r="AL37" s="44" t="s">
        <v>240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50" t="s">
        <v>11</v>
      </c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36">
        <v>-0.15</v>
      </c>
      <c r="BY37" s="36"/>
      <c r="BZ37" s="36"/>
      <c r="CA37" s="36"/>
      <c r="CB37" s="36"/>
      <c r="CC37" s="36"/>
      <c r="CD37" s="36"/>
      <c r="CE37" s="36"/>
      <c r="CF37" s="36">
        <f>-BX37</f>
        <v>0.15</v>
      </c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</row>
    <row r="38" spans="1:256" s="19" customFormat="1" ht="15.75">
      <c r="A38" s="102" t="s">
        <v>15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47" t="s">
        <v>94</v>
      </c>
      <c r="AG38" s="47"/>
      <c r="AH38" s="47"/>
      <c r="AI38" s="47"/>
      <c r="AJ38" s="47"/>
      <c r="AK38" s="47"/>
      <c r="AL38" s="47" t="s">
        <v>16</v>
      </c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8">
        <f>BB39+BB42</f>
        <v>14341000</v>
      </c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9">
        <f>BX39+BX42</f>
        <v>1944401.6600000001</v>
      </c>
      <c r="BY38" s="49"/>
      <c r="BZ38" s="49"/>
      <c r="CA38" s="49"/>
      <c r="CB38" s="49"/>
      <c r="CC38" s="49"/>
      <c r="CD38" s="49"/>
      <c r="CE38" s="49"/>
      <c r="CF38" s="49">
        <f>BB38-BX38</f>
        <v>12396598.34</v>
      </c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19">
        <f t="shared" si="2"/>
        <v>13.558340840945544</v>
      </c>
      <c r="IV38" s="25">
        <f>SUM(CY38)</f>
        <v>13.558340840945544</v>
      </c>
    </row>
    <row r="39" spans="1:103" s="19" customFormat="1" ht="15.75">
      <c r="A39" s="102" t="s">
        <v>17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47" t="s">
        <v>94</v>
      </c>
      <c r="AG39" s="47"/>
      <c r="AH39" s="47"/>
      <c r="AI39" s="47"/>
      <c r="AJ39" s="47"/>
      <c r="AK39" s="47"/>
      <c r="AL39" s="47" t="s">
        <v>18</v>
      </c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8">
        <f>BB40</f>
        <v>1681000</v>
      </c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9">
        <f>BX40</f>
        <v>124230.75</v>
      </c>
      <c r="BY39" s="49"/>
      <c r="BZ39" s="49"/>
      <c r="CA39" s="49"/>
      <c r="CB39" s="49"/>
      <c r="CC39" s="49"/>
      <c r="CD39" s="49"/>
      <c r="CE39" s="49"/>
      <c r="CF39" s="49">
        <f>BB39-BX39</f>
        <v>1556769.25</v>
      </c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19">
        <f t="shared" si="2"/>
        <v>7.390288518738846</v>
      </c>
    </row>
    <row r="40" spans="1:103" s="19" customFormat="1" ht="41.25" customHeight="1">
      <c r="A40" s="80" t="s">
        <v>139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44" t="s">
        <v>94</v>
      </c>
      <c r="AG40" s="44"/>
      <c r="AH40" s="44"/>
      <c r="AI40" s="44"/>
      <c r="AJ40" s="44"/>
      <c r="AK40" s="44"/>
      <c r="AL40" s="44" t="s">
        <v>19</v>
      </c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50">
        <v>1681000</v>
      </c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36">
        <f>BX41</f>
        <v>124230.75</v>
      </c>
      <c r="BY40" s="36"/>
      <c r="BZ40" s="36"/>
      <c r="CA40" s="36"/>
      <c r="CB40" s="36"/>
      <c r="CC40" s="36"/>
      <c r="CD40" s="36"/>
      <c r="CE40" s="36"/>
      <c r="CF40" s="36">
        <f>BB40-BX40</f>
        <v>1556769.25</v>
      </c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19">
        <f t="shared" si="2"/>
        <v>7.390288518738846</v>
      </c>
    </row>
    <row r="41" spans="1:103" s="19" customFormat="1" ht="71.25" customHeight="1">
      <c r="A41" s="80" t="s">
        <v>72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44" t="s">
        <v>94</v>
      </c>
      <c r="AG41" s="44"/>
      <c r="AH41" s="44"/>
      <c r="AI41" s="44"/>
      <c r="AJ41" s="44"/>
      <c r="AK41" s="44"/>
      <c r="AL41" s="44" t="s">
        <v>20</v>
      </c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50" t="s">
        <v>11</v>
      </c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36">
        <v>124230.75</v>
      </c>
      <c r="BY41" s="36"/>
      <c r="BZ41" s="36"/>
      <c r="CA41" s="36"/>
      <c r="CB41" s="36"/>
      <c r="CC41" s="36"/>
      <c r="CD41" s="36"/>
      <c r="CE41" s="36"/>
      <c r="CF41" s="36">
        <f>CZ41-BX41</f>
        <v>-124230.75</v>
      </c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19" t="e">
        <f t="shared" si="2"/>
        <v>#VALUE!</v>
      </c>
    </row>
    <row r="42" spans="1:103" s="19" customFormat="1" ht="15.75">
      <c r="A42" s="102" t="s">
        <v>21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47" t="s">
        <v>94</v>
      </c>
      <c r="AG42" s="47"/>
      <c r="AH42" s="47"/>
      <c r="AI42" s="47"/>
      <c r="AJ42" s="47"/>
      <c r="AK42" s="47"/>
      <c r="AL42" s="47" t="s">
        <v>22</v>
      </c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8">
        <f>BB43+BB46</f>
        <v>12660000</v>
      </c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9">
        <f>BX46+BX43</f>
        <v>1820170.9100000001</v>
      </c>
      <c r="BY42" s="49"/>
      <c r="BZ42" s="49"/>
      <c r="CA42" s="49"/>
      <c r="CB42" s="49"/>
      <c r="CC42" s="49"/>
      <c r="CD42" s="49"/>
      <c r="CE42" s="49"/>
      <c r="CF42" s="49">
        <f>BB42-BX42</f>
        <v>10839829.09</v>
      </c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19">
        <f t="shared" si="2"/>
        <v>14.377337361769355</v>
      </c>
    </row>
    <row r="43" spans="1:103" s="19" customFormat="1" ht="15.75">
      <c r="A43" s="82" t="s">
        <v>129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4"/>
      <c r="AF43" s="47" t="s">
        <v>94</v>
      </c>
      <c r="AG43" s="47"/>
      <c r="AH43" s="47"/>
      <c r="AI43" s="47"/>
      <c r="AJ43" s="47"/>
      <c r="AK43" s="47"/>
      <c r="AL43" s="47" t="s">
        <v>58</v>
      </c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8">
        <f>BB44</f>
        <v>4130000</v>
      </c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9">
        <f>BX44</f>
        <v>1484891.31</v>
      </c>
      <c r="BY43" s="49"/>
      <c r="BZ43" s="49"/>
      <c r="CA43" s="49"/>
      <c r="CB43" s="49"/>
      <c r="CC43" s="49"/>
      <c r="CD43" s="49"/>
      <c r="CE43" s="49"/>
      <c r="CF43" s="49">
        <f>BB43-BX43</f>
        <v>2645108.69</v>
      </c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19">
        <f t="shared" si="2"/>
        <v>35.95378474576271</v>
      </c>
    </row>
    <row r="44" spans="1:103" s="19" customFormat="1" ht="32.25" customHeight="1">
      <c r="A44" s="82" t="s">
        <v>130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4"/>
      <c r="AF44" s="47" t="s">
        <v>94</v>
      </c>
      <c r="AG44" s="47"/>
      <c r="AH44" s="47"/>
      <c r="AI44" s="47"/>
      <c r="AJ44" s="47"/>
      <c r="AK44" s="47"/>
      <c r="AL44" s="47" t="s">
        <v>137</v>
      </c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8">
        <v>4130000</v>
      </c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9">
        <f>BX45</f>
        <v>1484891.31</v>
      </c>
      <c r="BY44" s="49"/>
      <c r="BZ44" s="49"/>
      <c r="CA44" s="49"/>
      <c r="CB44" s="49"/>
      <c r="CC44" s="49"/>
      <c r="CD44" s="49"/>
      <c r="CE44" s="49"/>
      <c r="CF44" s="49">
        <f>BB44-BX44</f>
        <v>2645108.69</v>
      </c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19">
        <f t="shared" si="2"/>
        <v>35.95378474576271</v>
      </c>
    </row>
    <row r="45" spans="1:103" s="19" customFormat="1" ht="51.75" customHeight="1">
      <c r="A45" s="106" t="s">
        <v>128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8"/>
      <c r="AF45" s="91" t="s">
        <v>94</v>
      </c>
      <c r="AG45" s="92"/>
      <c r="AH45" s="92"/>
      <c r="AI45" s="92"/>
      <c r="AJ45" s="92"/>
      <c r="AK45" s="93"/>
      <c r="AL45" s="91" t="s">
        <v>127</v>
      </c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3"/>
      <c r="BB45" s="88" t="s">
        <v>11</v>
      </c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90"/>
      <c r="BX45" s="77">
        <v>1484891.31</v>
      </c>
      <c r="BY45" s="78"/>
      <c r="BZ45" s="78"/>
      <c r="CA45" s="78"/>
      <c r="CB45" s="78"/>
      <c r="CC45" s="78"/>
      <c r="CD45" s="78"/>
      <c r="CE45" s="79"/>
      <c r="CF45" s="77" t="s">
        <v>11</v>
      </c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9"/>
      <c r="CY45" s="19" t="e">
        <f t="shared" si="2"/>
        <v>#VALUE!</v>
      </c>
    </row>
    <row r="46" spans="1:103" s="19" customFormat="1" ht="15.75">
      <c r="A46" s="82" t="s">
        <v>134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4"/>
      <c r="AF46" s="47" t="s">
        <v>94</v>
      </c>
      <c r="AG46" s="47"/>
      <c r="AH46" s="47"/>
      <c r="AI46" s="47"/>
      <c r="AJ46" s="47"/>
      <c r="AK46" s="47"/>
      <c r="AL46" s="47" t="s">
        <v>131</v>
      </c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8">
        <f>BB47</f>
        <v>8530000</v>
      </c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9">
        <f>BX47</f>
        <v>335279.6</v>
      </c>
      <c r="BY46" s="49"/>
      <c r="BZ46" s="49"/>
      <c r="CA46" s="49"/>
      <c r="CB46" s="49"/>
      <c r="CC46" s="49"/>
      <c r="CD46" s="49"/>
      <c r="CE46" s="49"/>
      <c r="CF46" s="49">
        <f>BB46-BX46</f>
        <v>8194720.4</v>
      </c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19">
        <f t="shared" si="2"/>
        <v>3.9305932004689326</v>
      </c>
    </row>
    <row r="47" spans="1:103" s="19" customFormat="1" ht="29.25" customHeight="1">
      <c r="A47" s="81" t="s">
        <v>135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47" t="s">
        <v>94</v>
      </c>
      <c r="AG47" s="47"/>
      <c r="AH47" s="47"/>
      <c r="AI47" s="47"/>
      <c r="AJ47" s="47"/>
      <c r="AK47" s="47"/>
      <c r="AL47" s="47" t="s">
        <v>132</v>
      </c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8">
        <v>8530000</v>
      </c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9">
        <f>BX48+BX49</f>
        <v>335279.6</v>
      </c>
      <c r="BY47" s="49"/>
      <c r="BZ47" s="49"/>
      <c r="CA47" s="49"/>
      <c r="CB47" s="49"/>
      <c r="CC47" s="49"/>
      <c r="CD47" s="49"/>
      <c r="CE47" s="49"/>
      <c r="CF47" s="49">
        <f>BB47-BX47</f>
        <v>8194720.4</v>
      </c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19">
        <f t="shared" si="2"/>
        <v>3.9305932004689326</v>
      </c>
    </row>
    <row r="48" spans="1:103" s="19" customFormat="1" ht="54" customHeight="1">
      <c r="A48" s="70" t="s">
        <v>136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44" t="s">
        <v>94</v>
      </c>
      <c r="AG48" s="44"/>
      <c r="AH48" s="44"/>
      <c r="AI48" s="44"/>
      <c r="AJ48" s="44"/>
      <c r="AK48" s="44"/>
      <c r="AL48" s="44" t="s">
        <v>133</v>
      </c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50" t="s">
        <v>11</v>
      </c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36">
        <v>335479.6</v>
      </c>
      <c r="BY48" s="36"/>
      <c r="BZ48" s="36"/>
      <c r="CA48" s="36"/>
      <c r="CB48" s="36"/>
      <c r="CC48" s="36"/>
      <c r="CD48" s="36"/>
      <c r="CE48" s="36"/>
      <c r="CF48" s="36">
        <f aca="true" t="shared" si="3" ref="CF48:CF53">CZ48-BX48</f>
        <v>-335479.6</v>
      </c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19" t="e">
        <f t="shared" si="2"/>
        <v>#VALUE!</v>
      </c>
    </row>
    <row r="49" spans="1:102" s="19" customFormat="1" ht="54" customHeight="1">
      <c r="A49" s="70" t="s">
        <v>246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44" t="s">
        <v>94</v>
      </c>
      <c r="AG49" s="44"/>
      <c r="AH49" s="44"/>
      <c r="AI49" s="44"/>
      <c r="AJ49" s="44"/>
      <c r="AK49" s="44"/>
      <c r="AL49" s="44" t="s">
        <v>241</v>
      </c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50" t="s">
        <v>11</v>
      </c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36">
        <v>-200</v>
      </c>
      <c r="BY49" s="36"/>
      <c r="BZ49" s="36"/>
      <c r="CA49" s="36"/>
      <c r="CB49" s="36"/>
      <c r="CC49" s="36"/>
      <c r="CD49" s="36"/>
      <c r="CE49" s="36"/>
      <c r="CF49" s="36">
        <f t="shared" si="3"/>
        <v>200</v>
      </c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</row>
    <row r="50" spans="1:102" s="20" customFormat="1" ht="29.25" customHeight="1">
      <c r="A50" s="81" t="s">
        <v>244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47" t="s">
        <v>94</v>
      </c>
      <c r="AG50" s="47"/>
      <c r="AH50" s="47"/>
      <c r="AI50" s="47"/>
      <c r="AJ50" s="47"/>
      <c r="AK50" s="47"/>
      <c r="AL50" s="47" t="s">
        <v>245</v>
      </c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8" t="s">
        <v>11</v>
      </c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9">
        <f>BX51</f>
        <v>0</v>
      </c>
      <c r="BY50" s="49"/>
      <c r="BZ50" s="49"/>
      <c r="CA50" s="49"/>
      <c r="CB50" s="49"/>
      <c r="CC50" s="49"/>
      <c r="CD50" s="49"/>
      <c r="CE50" s="49"/>
      <c r="CF50" s="49">
        <f t="shared" si="3"/>
        <v>0</v>
      </c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</row>
    <row r="51" spans="1:102" s="19" customFormat="1" ht="27.75" customHeight="1">
      <c r="A51" s="70" t="s">
        <v>242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44" t="s">
        <v>94</v>
      </c>
      <c r="AG51" s="44"/>
      <c r="AH51" s="44"/>
      <c r="AI51" s="44"/>
      <c r="AJ51" s="44"/>
      <c r="AK51" s="44"/>
      <c r="AL51" s="44" t="s">
        <v>243</v>
      </c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50" t="s">
        <v>11</v>
      </c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36">
        <v>0</v>
      </c>
      <c r="BY51" s="36"/>
      <c r="BZ51" s="36"/>
      <c r="CA51" s="36"/>
      <c r="CB51" s="36"/>
      <c r="CC51" s="36"/>
      <c r="CD51" s="36"/>
      <c r="CE51" s="36"/>
      <c r="CF51" s="36">
        <f t="shared" si="3"/>
        <v>0</v>
      </c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</row>
    <row r="52" spans="1:102" s="20" customFormat="1" ht="54" customHeight="1">
      <c r="A52" s="81" t="s">
        <v>265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47" t="s">
        <v>94</v>
      </c>
      <c r="AG52" s="47"/>
      <c r="AH52" s="47"/>
      <c r="AI52" s="47"/>
      <c r="AJ52" s="47"/>
      <c r="AK52" s="47"/>
      <c r="AL52" s="47" t="s">
        <v>264</v>
      </c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8" t="s">
        <v>11</v>
      </c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9">
        <f>BX53</f>
        <v>3000</v>
      </c>
      <c r="BY52" s="49"/>
      <c r="BZ52" s="49"/>
      <c r="CA52" s="49"/>
      <c r="CB52" s="49"/>
      <c r="CC52" s="49"/>
      <c r="CD52" s="49"/>
      <c r="CE52" s="49"/>
      <c r="CF52" s="49">
        <f t="shared" si="3"/>
        <v>-3000</v>
      </c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</row>
    <row r="53" spans="1:102" s="19" customFormat="1" ht="49.5" customHeight="1">
      <c r="A53" s="70" t="s">
        <v>265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44" t="s">
        <v>94</v>
      </c>
      <c r="AG53" s="44"/>
      <c r="AH53" s="44"/>
      <c r="AI53" s="44"/>
      <c r="AJ53" s="44"/>
      <c r="AK53" s="44"/>
      <c r="AL53" s="44" t="s">
        <v>264</v>
      </c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50" t="s">
        <v>11</v>
      </c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36">
        <v>3000</v>
      </c>
      <c r="BY53" s="36"/>
      <c r="BZ53" s="36"/>
      <c r="CA53" s="36"/>
      <c r="CB53" s="36"/>
      <c r="CC53" s="36"/>
      <c r="CD53" s="36"/>
      <c r="CE53" s="36"/>
      <c r="CF53" s="36">
        <f t="shared" si="3"/>
        <v>-3000</v>
      </c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</row>
    <row r="54" spans="1:103" s="19" customFormat="1" ht="28.5" customHeight="1">
      <c r="A54" s="103" t="s">
        <v>23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47" t="s">
        <v>94</v>
      </c>
      <c r="AG54" s="47"/>
      <c r="AH54" s="47"/>
      <c r="AI54" s="47"/>
      <c r="AJ54" s="47"/>
      <c r="AK54" s="47"/>
      <c r="AL54" s="47" t="s">
        <v>24</v>
      </c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8">
        <f>BB55</f>
        <v>316300</v>
      </c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9">
        <f>BX55</f>
        <v>260511.44999999998</v>
      </c>
      <c r="BY54" s="49"/>
      <c r="BZ54" s="49"/>
      <c r="CA54" s="49"/>
      <c r="CB54" s="49"/>
      <c r="CC54" s="49"/>
      <c r="CD54" s="49"/>
      <c r="CE54" s="49"/>
      <c r="CF54" s="49">
        <f aca="true" t="shared" si="4" ref="CF54:CF59">BB54-BX54</f>
        <v>55788.55000000002</v>
      </c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19">
        <f aca="true" t="shared" si="5" ref="CY54:CY59">BX54/BB54*100</f>
        <v>82.36214037306354</v>
      </c>
    </row>
    <row r="55" spans="1:103" s="19" customFormat="1" ht="81" customHeight="1">
      <c r="A55" s="103" t="s">
        <v>67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47" t="s">
        <v>94</v>
      </c>
      <c r="AG55" s="47"/>
      <c r="AH55" s="47"/>
      <c r="AI55" s="47"/>
      <c r="AJ55" s="47"/>
      <c r="AK55" s="47"/>
      <c r="AL55" s="47" t="s">
        <v>111</v>
      </c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8">
        <f>BB58+BB56</f>
        <v>316300</v>
      </c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9">
        <f>BX58+BX56</f>
        <v>260511.44999999998</v>
      </c>
      <c r="BY55" s="49"/>
      <c r="BZ55" s="49"/>
      <c r="CA55" s="49"/>
      <c r="CB55" s="49"/>
      <c r="CC55" s="49"/>
      <c r="CD55" s="49"/>
      <c r="CE55" s="49"/>
      <c r="CF55" s="49">
        <f t="shared" si="4"/>
        <v>55788.55000000002</v>
      </c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19">
        <f t="shared" si="5"/>
        <v>82.36214037306354</v>
      </c>
    </row>
    <row r="56" spans="1:103" s="19" customFormat="1" ht="64.5" customHeight="1">
      <c r="A56" s="85" t="s">
        <v>197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7"/>
      <c r="AF56" s="91" t="s">
        <v>94</v>
      </c>
      <c r="AG56" s="92"/>
      <c r="AH56" s="92"/>
      <c r="AI56" s="92"/>
      <c r="AJ56" s="92"/>
      <c r="AK56" s="93"/>
      <c r="AL56" s="91" t="s">
        <v>54</v>
      </c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3"/>
      <c r="BB56" s="88">
        <f>BB57</f>
        <v>1500</v>
      </c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90"/>
      <c r="BX56" s="77">
        <f>BX57</f>
        <v>751.68</v>
      </c>
      <c r="BY56" s="78"/>
      <c r="BZ56" s="78"/>
      <c r="CA56" s="78"/>
      <c r="CB56" s="78"/>
      <c r="CC56" s="78"/>
      <c r="CD56" s="78"/>
      <c r="CE56" s="79"/>
      <c r="CF56" s="36">
        <f>BB56-BX56</f>
        <v>748.32</v>
      </c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19">
        <f t="shared" si="5"/>
        <v>50.112</v>
      </c>
    </row>
    <row r="57" spans="1:103" s="19" customFormat="1" ht="63.75" customHeight="1">
      <c r="A57" s="85" t="s">
        <v>198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7"/>
      <c r="AF57" s="91" t="s">
        <v>94</v>
      </c>
      <c r="AG57" s="92"/>
      <c r="AH57" s="92"/>
      <c r="AI57" s="92"/>
      <c r="AJ57" s="92"/>
      <c r="AK57" s="93"/>
      <c r="AL57" s="91" t="s">
        <v>55</v>
      </c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3"/>
      <c r="BB57" s="88">
        <v>1500</v>
      </c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90"/>
      <c r="BX57" s="77">
        <v>751.68</v>
      </c>
      <c r="BY57" s="78"/>
      <c r="BZ57" s="78"/>
      <c r="CA57" s="78"/>
      <c r="CB57" s="78"/>
      <c r="CC57" s="78"/>
      <c r="CD57" s="78"/>
      <c r="CE57" s="79"/>
      <c r="CF57" s="36">
        <f>BB57-BX57</f>
        <v>748.32</v>
      </c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19">
        <f t="shared" si="5"/>
        <v>50.112</v>
      </c>
    </row>
    <row r="58" spans="1:103" s="20" customFormat="1" ht="41.25" customHeight="1">
      <c r="A58" s="158" t="s">
        <v>63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47" t="s">
        <v>94</v>
      </c>
      <c r="AG58" s="47"/>
      <c r="AH58" s="47"/>
      <c r="AI58" s="47"/>
      <c r="AJ58" s="47"/>
      <c r="AK58" s="47"/>
      <c r="AL58" s="47" t="s">
        <v>64</v>
      </c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8">
        <f>BB59</f>
        <v>314800</v>
      </c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9">
        <f>BX59</f>
        <v>259759.77</v>
      </c>
      <c r="BY58" s="49"/>
      <c r="BZ58" s="49"/>
      <c r="CA58" s="49"/>
      <c r="CB58" s="49"/>
      <c r="CC58" s="49"/>
      <c r="CD58" s="49"/>
      <c r="CE58" s="49"/>
      <c r="CF58" s="49">
        <f t="shared" si="4"/>
        <v>55040.23000000001</v>
      </c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20">
        <f t="shared" si="5"/>
        <v>82.51581003811944</v>
      </c>
    </row>
    <row r="59" spans="1:103" s="19" customFormat="1" ht="27.75" customHeight="1">
      <c r="A59" s="104" t="s">
        <v>140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47" t="s">
        <v>94</v>
      </c>
      <c r="AG59" s="47"/>
      <c r="AH59" s="47"/>
      <c r="AI59" s="47"/>
      <c r="AJ59" s="47"/>
      <c r="AK59" s="47"/>
      <c r="AL59" s="44" t="s">
        <v>65</v>
      </c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50">
        <v>314800</v>
      </c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36">
        <v>259759.77</v>
      </c>
      <c r="BY59" s="36"/>
      <c r="BZ59" s="36"/>
      <c r="CA59" s="36"/>
      <c r="CB59" s="36"/>
      <c r="CC59" s="36"/>
      <c r="CD59" s="36"/>
      <c r="CE59" s="36"/>
      <c r="CF59" s="36">
        <f t="shared" si="4"/>
        <v>55040.23000000001</v>
      </c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19">
        <f t="shared" si="5"/>
        <v>82.51581003811944</v>
      </c>
    </row>
    <row r="60" spans="1:103" s="19" customFormat="1" ht="15.75">
      <c r="A60" s="102" t="s">
        <v>25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47" t="s">
        <v>94</v>
      </c>
      <c r="AG60" s="47"/>
      <c r="AH60" s="47"/>
      <c r="AI60" s="47"/>
      <c r="AJ60" s="47"/>
      <c r="AK60" s="47"/>
      <c r="AL60" s="47" t="s">
        <v>26</v>
      </c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8">
        <f>BB61</f>
        <v>24833100</v>
      </c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9">
        <f>BX61</f>
        <v>2709268.87</v>
      </c>
      <c r="BY60" s="49"/>
      <c r="BZ60" s="49"/>
      <c r="CA60" s="49"/>
      <c r="CB60" s="49"/>
      <c r="CC60" s="49"/>
      <c r="CD60" s="49"/>
      <c r="CE60" s="49"/>
      <c r="CF60" s="49">
        <f aca="true" t="shared" si="6" ref="CF60:CF70">BB60-BX60</f>
        <v>22123831.13</v>
      </c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19">
        <f aca="true" t="shared" si="7" ref="CY60:CY73">BX60/BB60*100</f>
        <v>10.90991003942319</v>
      </c>
    </row>
    <row r="61" spans="1:103" s="19" customFormat="1" ht="33.75" customHeight="1">
      <c r="A61" s="105" t="s">
        <v>27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47" t="s">
        <v>94</v>
      </c>
      <c r="AG61" s="47"/>
      <c r="AH61" s="47"/>
      <c r="AI61" s="47"/>
      <c r="AJ61" s="47"/>
      <c r="AK61" s="47"/>
      <c r="AL61" s="47" t="s">
        <v>28</v>
      </c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8">
        <f>BB70+BB62+BB67+BB75</f>
        <v>24833100</v>
      </c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9">
        <f>BX70+BX62+BX75</f>
        <v>2709268.87</v>
      </c>
      <c r="BY61" s="49"/>
      <c r="BZ61" s="49"/>
      <c r="CA61" s="49"/>
      <c r="CB61" s="49"/>
      <c r="CC61" s="49"/>
      <c r="CD61" s="49"/>
      <c r="CE61" s="49"/>
      <c r="CF61" s="49">
        <f t="shared" si="6"/>
        <v>22123831.13</v>
      </c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19">
        <f t="shared" si="7"/>
        <v>10.90991003942319</v>
      </c>
    </row>
    <row r="62" spans="1:103" s="24" customFormat="1" ht="33" customHeight="1">
      <c r="A62" s="98" t="s">
        <v>156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58" t="s">
        <v>94</v>
      </c>
      <c r="AG62" s="58"/>
      <c r="AH62" s="58"/>
      <c r="AI62" s="58"/>
      <c r="AJ62" s="58"/>
      <c r="AK62" s="58"/>
      <c r="AL62" s="58" t="s">
        <v>189</v>
      </c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9">
        <f>BB63+BB66</f>
        <v>2317300</v>
      </c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60">
        <f>BX63+BX65</f>
        <v>2179600</v>
      </c>
      <c r="BY62" s="60"/>
      <c r="BZ62" s="60"/>
      <c r="CA62" s="60"/>
      <c r="CB62" s="60"/>
      <c r="CC62" s="60"/>
      <c r="CD62" s="60"/>
      <c r="CE62" s="60"/>
      <c r="CF62" s="49">
        <f t="shared" si="6"/>
        <v>137700</v>
      </c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24">
        <f t="shared" si="7"/>
        <v>94.0577396107539</v>
      </c>
    </row>
    <row r="63" spans="1:103" s="24" customFormat="1" ht="15">
      <c r="A63" s="100" t="s">
        <v>155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54" t="s">
        <v>94</v>
      </c>
      <c r="AG63" s="54"/>
      <c r="AH63" s="54"/>
      <c r="AI63" s="54"/>
      <c r="AJ63" s="54"/>
      <c r="AK63" s="54"/>
      <c r="AL63" s="54" t="s">
        <v>208</v>
      </c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45">
        <f>BB64</f>
        <v>2042200</v>
      </c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6">
        <f>BX64</f>
        <v>2042200</v>
      </c>
      <c r="BY63" s="46"/>
      <c r="BZ63" s="46"/>
      <c r="CA63" s="46"/>
      <c r="CB63" s="46"/>
      <c r="CC63" s="46"/>
      <c r="CD63" s="46"/>
      <c r="CE63" s="46"/>
      <c r="CF63" s="36">
        <f t="shared" si="6"/>
        <v>0</v>
      </c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24">
        <f t="shared" si="7"/>
        <v>100</v>
      </c>
    </row>
    <row r="64" spans="1:103" s="24" customFormat="1" ht="27" customHeight="1">
      <c r="A64" s="100" t="s">
        <v>205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54" t="s">
        <v>94</v>
      </c>
      <c r="AG64" s="54"/>
      <c r="AH64" s="54"/>
      <c r="AI64" s="54"/>
      <c r="AJ64" s="54"/>
      <c r="AK64" s="54"/>
      <c r="AL64" s="54" t="s">
        <v>207</v>
      </c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45">
        <v>2042200</v>
      </c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6">
        <v>2042200</v>
      </c>
      <c r="BY64" s="46"/>
      <c r="BZ64" s="46"/>
      <c r="CA64" s="46"/>
      <c r="CB64" s="46"/>
      <c r="CC64" s="46"/>
      <c r="CD64" s="46"/>
      <c r="CE64" s="46"/>
      <c r="CF64" s="36">
        <f t="shared" si="6"/>
        <v>0</v>
      </c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24">
        <f t="shared" si="7"/>
        <v>100</v>
      </c>
    </row>
    <row r="65" spans="1:102" s="20" customFormat="1" ht="26.25" customHeight="1">
      <c r="A65" s="37" t="s">
        <v>220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9"/>
      <c r="AF65" s="67" t="s">
        <v>94</v>
      </c>
      <c r="AG65" s="68"/>
      <c r="AH65" s="68"/>
      <c r="AI65" s="68"/>
      <c r="AJ65" s="68"/>
      <c r="AK65" s="69"/>
      <c r="AL65" s="67" t="s">
        <v>221</v>
      </c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9"/>
      <c r="BB65" s="71">
        <f>BB66</f>
        <v>275100</v>
      </c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3"/>
      <c r="BX65" s="74">
        <f>BX66</f>
        <v>137400</v>
      </c>
      <c r="BY65" s="75"/>
      <c r="BZ65" s="75"/>
      <c r="CA65" s="75"/>
      <c r="CB65" s="75"/>
      <c r="CC65" s="75"/>
      <c r="CD65" s="75"/>
      <c r="CE65" s="76"/>
      <c r="CF65" s="49">
        <f t="shared" si="6"/>
        <v>137700</v>
      </c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</row>
    <row r="66" spans="1:102" s="19" customFormat="1" ht="27" customHeight="1">
      <c r="A66" s="101" t="s">
        <v>218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44" t="s">
        <v>94</v>
      </c>
      <c r="AG66" s="44"/>
      <c r="AH66" s="44"/>
      <c r="AI66" s="44"/>
      <c r="AJ66" s="44"/>
      <c r="AK66" s="44"/>
      <c r="AL66" s="44" t="s">
        <v>219</v>
      </c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50">
        <v>275100</v>
      </c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36">
        <v>137400</v>
      </c>
      <c r="BY66" s="36"/>
      <c r="BZ66" s="36"/>
      <c r="CA66" s="36"/>
      <c r="CB66" s="36"/>
      <c r="CC66" s="36"/>
      <c r="CD66" s="36"/>
      <c r="CE66" s="36"/>
      <c r="CF66" s="36">
        <f t="shared" si="6"/>
        <v>137700</v>
      </c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</row>
    <row r="67" spans="1:103" s="32" customFormat="1" ht="27.75" customHeight="1">
      <c r="A67" s="94" t="s">
        <v>232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6"/>
      <c r="AF67" s="58" t="s">
        <v>94</v>
      </c>
      <c r="AG67" s="58"/>
      <c r="AH67" s="58"/>
      <c r="AI67" s="58"/>
      <c r="AJ67" s="58"/>
      <c r="AK67" s="58"/>
      <c r="AL67" s="58" t="s">
        <v>233</v>
      </c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9">
        <f>BB68</f>
        <v>21627600</v>
      </c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60" t="str">
        <f>BX68</f>
        <v>-</v>
      </c>
      <c r="BY67" s="60"/>
      <c r="BZ67" s="60"/>
      <c r="CA67" s="60"/>
      <c r="CB67" s="60"/>
      <c r="CC67" s="60"/>
      <c r="CD67" s="60"/>
      <c r="CE67" s="60"/>
      <c r="CF67" s="162">
        <f>CF68</f>
        <v>21627600</v>
      </c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3"/>
      <c r="CX67" s="164"/>
      <c r="CY67" s="32" t="e">
        <f>BX67/BB67*100</f>
        <v>#VALUE!</v>
      </c>
    </row>
    <row r="68" spans="1:103" s="24" customFormat="1" ht="31.5" customHeight="1">
      <c r="A68" s="94" t="s">
        <v>236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/>
      <c r="AF68" s="54" t="s">
        <v>94</v>
      </c>
      <c r="AG68" s="54"/>
      <c r="AH68" s="54"/>
      <c r="AI68" s="54"/>
      <c r="AJ68" s="54"/>
      <c r="AK68" s="54"/>
      <c r="AL68" s="54" t="s">
        <v>234</v>
      </c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45">
        <f>BB69</f>
        <v>21627600</v>
      </c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6" t="str">
        <f>BX69</f>
        <v>-</v>
      </c>
      <c r="BY68" s="46"/>
      <c r="BZ68" s="46"/>
      <c r="CA68" s="46"/>
      <c r="CB68" s="46"/>
      <c r="CC68" s="46"/>
      <c r="CD68" s="46"/>
      <c r="CE68" s="46"/>
      <c r="CF68" s="159">
        <f>BB68</f>
        <v>21627600</v>
      </c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1"/>
      <c r="CY68" s="24" t="e">
        <f>BX68/BB68*100</f>
        <v>#VALUE!</v>
      </c>
    </row>
    <row r="69" spans="1:103" s="24" customFormat="1" ht="33" customHeight="1">
      <c r="A69" s="94" t="s">
        <v>237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/>
      <c r="AF69" s="97" t="s">
        <v>94</v>
      </c>
      <c r="AG69" s="97"/>
      <c r="AH69" s="97"/>
      <c r="AI69" s="97"/>
      <c r="AJ69" s="97"/>
      <c r="AK69" s="97"/>
      <c r="AL69" s="54" t="s">
        <v>235</v>
      </c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45">
        <v>21627600</v>
      </c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6" t="s">
        <v>11</v>
      </c>
      <c r="BY69" s="46"/>
      <c r="BZ69" s="46"/>
      <c r="CA69" s="46"/>
      <c r="CB69" s="46"/>
      <c r="CC69" s="46"/>
      <c r="CD69" s="46"/>
      <c r="CE69" s="46"/>
      <c r="CF69" s="159">
        <f>BB69</f>
        <v>21627600</v>
      </c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1"/>
      <c r="CY69" s="24" t="e">
        <f>BX69/BB69*100</f>
        <v>#VALUE!</v>
      </c>
    </row>
    <row r="70" spans="1:103" s="24" customFormat="1" ht="27.75" customHeight="1">
      <c r="A70" s="98" t="s">
        <v>29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58" t="s">
        <v>94</v>
      </c>
      <c r="AG70" s="58"/>
      <c r="AH70" s="58"/>
      <c r="AI70" s="58"/>
      <c r="AJ70" s="58"/>
      <c r="AK70" s="58"/>
      <c r="AL70" s="58" t="s">
        <v>190</v>
      </c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9">
        <f>BB73+BB71</f>
        <v>588200</v>
      </c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60">
        <f>BX73+BX71</f>
        <v>229668.87</v>
      </c>
      <c r="BY70" s="60"/>
      <c r="BZ70" s="60"/>
      <c r="CA70" s="60"/>
      <c r="CB70" s="60"/>
      <c r="CC70" s="60"/>
      <c r="CD70" s="60"/>
      <c r="CE70" s="60"/>
      <c r="CF70" s="49">
        <f t="shared" si="6"/>
        <v>358531.13</v>
      </c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24">
        <f t="shared" si="7"/>
        <v>39.046050663039786</v>
      </c>
    </row>
    <row r="71" spans="1:103" s="20" customFormat="1" ht="25.5" customHeight="1">
      <c r="A71" s="99" t="s">
        <v>53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47" t="s">
        <v>94</v>
      </c>
      <c r="AG71" s="47"/>
      <c r="AH71" s="47"/>
      <c r="AI71" s="47"/>
      <c r="AJ71" s="47"/>
      <c r="AK71" s="47"/>
      <c r="AL71" s="47" t="s">
        <v>191</v>
      </c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8">
        <f>BB72</f>
        <v>200</v>
      </c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9">
        <f>BX72</f>
        <v>200</v>
      </c>
      <c r="BY71" s="49"/>
      <c r="BZ71" s="49"/>
      <c r="CA71" s="49"/>
      <c r="CB71" s="49"/>
      <c r="CC71" s="49"/>
      <c r="CD71" s="49"/>
      <c r="CE71" s="49"/>
      <c r="CF71" s="36" t="s">
        <v>11</v>
      </c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20">
        <f t="shared" si="7"/>
        <v>100</v>
      </c>
    </row>
    <row r="72" spans="1:103" s="19" customFormat="1" ht="29.25" customHeight="1">
      <c r="A72" s="101" t="s">
        <v>141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44" t="s">
        <v>94</v>
      </c>
      <c r="AG72" s="44"/>
      <c r="AH72" s="44"/>
      <c r="AI72" s="44"/>
      <c r="AJ72" s="44"/>
      <c r="AK72" s="44"/>
      <c r="AL72" s="44" t="s">
        <v>192</v>
      </c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50">
        <v>200</v>
      </c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36">
        <v>200</v>
      </c>
      <c r="BY72" s="36"/>
      <c r="BZ72" s="36"/>
      <c r="CA72" s="36"/>
      <c r="CB72" s="36"/>
      <c r="CC72" s="36"/>
      <c r="CD72" s="36"/>
      <c r="CE72" s="36"/>
      <c r="CF72" s="36" t="s">
        <v>11</v>
      </c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19">
        <f t="shared" si="7"/>
        <v>100</v>
      </c>
    </row>
    <row r="73" spans="1:103" s="20" customFormat="1" ht="42.75" customHeight="1">
      <c r="A73" s="99" t="s">
        <v>30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47" t="s">
        <v>94</v>
      </c>
      <c r="AG73" s="47"/>
      <c r="AH73" s="47"/>
      <c r="AI73" s="47"/>
      <c r="AJ73" s="47"/>
      <c r="AK73" s="47"/>
      <c r="AL73" s="47" t="s">
        <v>193</v>
      </c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8">
        <f>BB74</f>
        <v>588000</v>
      </c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9">
        <f>BX74</f>
        <v>229468.87</v>
      </c>
      <c r="BY73" s="49"/>
      <c r="BZ73" s="49"/>
      <c r="CA73" s="49"/>
      <c r="CB73" s="49"/>
      <c r="CC73" s="49"/>
      <c r="CD73" s="49"/>
      <c r="CE73" s="49"/>
      <c r="CF73" s="49">
        <f>BX73-BB73</f>
        <v>-358531.13</v>
      </c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20">
        <f t="shared" si="7"/>
        <v>39.02531802721088</v>
      </c>
    </row>
    <row r="74" spans="1:103" s="19" customFormat="1" ht="40.5" customHeight="1">
      <c r="A74" s="101" t="s">
        <v>142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44" t="s">
        <v>94</v>
      </c>
      <c r="AG74" s="44"/>
      <c r="AH74" s="44"/>
      <c r="AI74" s="44"/>
      <c r="AJ74" s="44"/>
      <c r="AK74" s="44"/>
      <c r="AL74" s="44" t="s">
        <v>194</v>
      </c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50">
        <v>588000</v>
      </c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36">
        <v>229468.87</v>
      </c>
      <c r="BY74" s="36"/>
      <c r="BZ74" s="36"/>
      <c r="CA74" s="36"/>
      <c r="CB74" s="36"/>
      <c r="CC74" s="36"/>
      <c r="CD74" s="36"/>
      <c r="CE74" s="36"/>
      <c r="CF74" s="36">
        <f>BX74-BB74</f>
        <v>-358531.13</v>
      </c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19">
        <f>BX74/BB74*100</f>
        <v>39.02531802721088</v>
      </c>
    </row>
    <row r="75" spans="1:103" s="32" customFormat="1" ht="15.75">
      <c r="A75" s="169" t="s">
        <v>249</v>
      </c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1"/>
      <c r="AF75" s="47" t="s">
        <v>94</v>
      </c>
      <c r="AG75" s="47"/>
      <c r="AH75" s="47"/>
      <c r="AI75" s="47"/>
      <c r="AJ75" s="47"/>
      <c r="AK75" s="47"/>
      <c r="AL75" s="47" t="s">
        <v>250</v>
      </c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8">
        <f>BB76</f>
        <v>300000</v>
      </c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60">
        <f>BX76</f>
        <v>300000</v>
      </c>
      <c r="BY75" s="60"/>
      <c r="BZ75" s="60"/>
      <c r="CA75" s="60"/>
      <c r="CB75" s="60"/>
      <c r="CC75" s="60"/>
      <c r="CD75" s="60"/>
      <c r="CE75" s="60"/>
      <c r="CF75" s="36" t="s">
        <v>11</v>
      </c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2">
        <f>BX75/BB75*100</f>
        <v>100</v>
      </c>
    </row>
    <row r="76" spans="1:103" s="24" customFormat="1" ht="18.75" customHeight="1">
      <c r="A76" s="165" t="s">
        <v>251</v>
      </c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7"/>
      <c r="AF76" s="44" t="s">
        <v>94</v>
      </c>
      <c r="AG76" s="44"/>
      <c r="AH76" s="44"/>
      <c r="AI76" s="44"/>
      <c r="AJ76" s="44"/>
      <c r="AK76" s="44"/>
      <c r="AL76" s="44" t="s">
        <v>252</v>
      </c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5">
        <f>BB77</f>
        <v>300000</v>
      </c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6">
        <f>BX77</f>
        <v>300000</v>
      </c>
      <c r="BY76" s="46"/>
      <c r="BZ76" s="46"/>
      <c r="CA76" s="46"/>
      <c r="CB76" s="46"/>
      <c r="CC76" s="46"/>
      <c r="CD76" s="46"/>
      <c r="CE76" s="46"/>
      <c r="CF76" s="36" t="s">
        <v>11</v>
      </c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24">
        <f>BX76/BB76*100</f>
        <v>100</v>
      </c>
    </row>
    <row r="77" spans="1:103" s="24" customFormat="1" ht="27" customHeight="1">
      <c r="A77" s="41" t="s">
        <v>253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3"/>
      <c r="AF77" s="40" t="s">
        <v>94</v>
      </c>
      <c r="AG77" s="40"/>
      <c r="AH77" s="40"/>
      <c r="AI77" s="40"/>
      <c r="AJ77" s="40"/>
      <c r="AK77" s="40"/>
      <c r="AL77" s="44" t="s">
        <v>254</v>
      </c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5">
        <v>300000</v>
      </c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6">
        <v>300000</v>
      </c>
      <c r="BY77" s="46"/>
      <c r="BZ77" s="46"/>
      <c r="CA77" s="46"/>
      <c r="CB77" s="46"/>
      <c r="CC77" s="46"/>
      <c r="CD77" s="46"/>
      <c r="CE77" s="46"/>
      <c r="CF77" s="36" t="s">
        <v>11</v>
      </c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24">
        <f>BX77/BB77*100</f>
        <v>100</v>
      </c>
    </row>
    <row r="78" spans="1:102" s="32" customFormat="1" ht="83.25" customHeight="1">
      <c r="A78" s="37" t="s">
        <v>285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9"/>
      <c r="AF78" s="168" t="s">
        <v>94</v>
      </c>
      <c r="AG78" s="168"/>
      <c r="AH78" s="168"/>
      <c r="AI78" s="168"/>
      <c r="AJ78" s="168"/>
      <c r="AK78" s="168"/>
      <c r="AL78" s="47" t="s">
        <v>287</v>
      </c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60">
        <f>BX79</f>
        <v>-12025.61</v>
      </c>
      <c r="BY78" s="60"/>
      <c r="BZ78" s="60"/>
      <c r="CA78" s="60"/>
      <c r="CB78" s="60"/>
      <c r="CC78" s="60"/>
      <c r="CD78" s="60"/>
      <c r="CE78" s="60"/>
      <c r="CF78" s="49">
        <f>-BX78</f>
        <v>12025.61</v>
      </c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</row>
    <row r="79" spans="1:103" s="24" customFormat="1" ht="83.25" customHeight="1">
      <c r="A79" s="41" t="s">
        <v>285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3"/>
      <c r="AF79" s="40" t="s">
        <v>94</v>
      </c>
      <c r="AG79" s="40"/>
      <c r="AH79" s="40"/>
      <c r="AI79" s="40"/>
      <c r="AJ79" s="40"/>
      <c r="AK79" s="40"/>
      <c r="AL79" s="44" t="s">
        <v>284</v>
      </c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6">
        <v>-12025.61</v>
      </c>
      <c r="BY79" s="46"/>
      <c r="BZ79" s="46"/>
      <c r="CA79" s="46"/>
      <c r="CB79" s="46"/>
      <c r="CC79" s="46"/>
      <c r="CD79" s="46"/>
      <c r="CE79" s="46"/>
      <c r="CF79" s="36">
        <f>-BX79</f>
        <v>12025.61</v>
      </c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24" t="e">
        <f>BX79/BB79*100</f>
        <v>#DIV/0!</v>
      </c>
    </row>
  </sheetData>
  <sheetProtection/>
  <mergeCells count="423">
    <mergeCell ref="A75:AE75"/>
    <mergeCell ref="AF75:AK75"/>
    <mergeCell ref="AL75:BA75"/>
    <mergeCell ref="BB75:BW75"/>
    <mergeCell ref="BX75:CE75"/>
    <mergeCell ref="CF75:CX75"/>
    <mergeCell ref="BB79:BW79"/>
    <mergeCell ref="BX79:CE79"/>
    <mergeCell ref="CF79:CX79"/>
    <mergeCell ref="AF78:AK78"/>
    <mergeCell ref="AL78:BA78"/>
    <mergeCell ref="BB78:BW78"/>
    <mergeCell ref="BX78:CE78"/>
    <mergeCell ref="CF78:CX78"/>
    <mergeCell ref="AL69:BA69"/>
    <mergeCell ref="BB69:BW69"/>
    <mergeCell ref="BX69:CE69"/>
    <mergeCell ref="CF69:CX69"/>
    <mergeCell ref="A76:AE76"/>
    <mergeCell ref="AF76:AK76"/>
    <mergeCell ref="AL76:BA76"/>
    <mergeCell ref="BB76:BW76"/>
    <mergeCell ref="BX76:CE76"/>
    <mergeCell ref="CF76:CX76"/>
    <mergeCell ref="AL63:BA63"/>
    <mergeCell ref="BX67:CE67"/>
    <mergeCell ref="CF67:CX67"/>
    <mergeCell ref="A68:AE68"/>
    <mergeCell ref="AF68:AK68"/>
    <mergeCell ref="AL68:BA68"/>
    <mergeCell ref="BB68:BW68"/>
    <mergeCell ref="BX68:CE68"/>
    <mergeCell ref="AF67:AK67"/>
    <mergeCell ref="CF63:CX63"/>
    <mergeCell ref="BX61:CE61"/>
    <mergeCell ref="CF64:CX64"/>
    <mergeCell ref="CF61:CX61"/>
    <mergeCell ref="BX62:CE62"/>
    <mergeCell ref="CF60:CX60"/>
    <mergeCell ref="BX64:CE64"/>
    <mergeCell ref="BX63:CE63"/>
    <mergeCell ref="CF57:CX57"/>
    <mergeCell ref="BB59:BW59"/>
    <mergeCell ref="AL58:BA58"/>
    <mergeCell ref="BB58:BW58"/>
    <mergeCell ref="CF58:CX58"/>
    <mergeCell ref="BX46:CE46"/>
    <mergeCell ref="BX54:CE54"/>
    <mergeCell ref="BX55:CE55"/>
    <mergeCell ref="CF55:CX55"/>
    <mergeCell ref="BX57:CE57"/>
    <mergeCell ref="BX44:CE44"/>
    <mergeCell ref="BB45:BW45"/>
    <mergeCell ref="CF48:CX48"/>
    <mergeCell ref="BX48:CE48"/>
    <mergeCell ref="CF47:CX47"/>
    <mergeCell ref="BB43:BW43"/>
    <mergeCell ref="CF45:CX45"/>
    <mergeCell ref="A55:AE55"/>
    <mergeCell ref="BB55:BW55"/>
    <mergeCell ref="AF55:AK55"/>
    <mergeCell ref="BB48:BW48"/>
    <mergeCell ref="BB47:BW47"/>
    <mergeCell ref="CF59:CX59"/>
    <mergeCell ref="BX59:CE59"/>
    <mergeCell ref="CF56:CX56"/>
    <mergeCell ref="BX58:CE58"/>
    <mergeCell ref="CF54:CX54"/>
    <mergeCell ref="AL66:BA66"/>
    <mergeCell ref="BB66:BW66"/>
    <mergeCell ref="BX60:CE60"/>
    <mergeCell ref="CF71:CX71"/>
    <mergeCell ref="CF62:CX62"/>
    <mergeCell ref="BX66:CE66"/>
    <mergeCell ref="CF66:CX66"/>
    <mergeCell ref="CF68:CX68"/>
    <mergeCell ref="AL67:BA67"/>
    <mergeCell ref="BB67:BW67"/>
    <mergeCell ref="CF73:CX73"/>
    <mergeCell ref="CF70:CX70"/>
    <mergeCell ref="AL70:BA70"/>
    <mergeCell ref="BB70:BW70"/>
    <mergeCell ref="BX71:CE71"/>
    <mergeCell ref="CF72:CX72"/>
    <mergeCell ref="BX72:CE72"/>
    <mergeCell ref="AL72:BA72"/>
    <mergeCell ref="AL71:BA71"/>
    <mergeCell ref="A57:AE57"/>
    <mergeCell ref="AL62:BA62"/>
    <mergeCell ref="A62:AE62"/>
    <mergeCell ref="AF60:AK60"/>
    <mergeCell ref="AL60:BA60"/>
    <mergeCell ref="AL59:BA59"/>
    <mergeCell ref="AF59:AK59"/>
    <mergeCell ref="AF57:AK57"/>
    <mergeCell ref="A58:AE58"/>
    <mergeCell ref="AF58:AK58"/>
    <mergeCell ref="CF24:CX24"/>
    <mergeCell ref="AF56:AK56"/>
    <mergeCell ref="A38:AE38"/>
    <mergeCell ref="AF40:AK40"/>
    <mergeCell ref="AF41:AK41"/>
    <mergeCell ref="AF38:AK38"/>
    <mergeCell ref="BX41:CE41"/>
    <mergeCell ref="BX47:CE47"/>
    <mergeCell ref="BX56:CE56"/>
    <mergeCell ref="AL56:BA56"/>
    <mergeCell ref="AF33:AK33"/>
    <mergeCell ref="A27:AE27"/>
    <mergeCell ref="CF43:CX43"/>
    <mergeCell ref="BX40:CE40"/>
    <mergeCell ref="CF40:CX40"/>
    <mergeCell ref="CF36:CX36"/>
    <mergeCell ref="CF38:CX38"/>
    <mergeCell ref="CF42:CX42"/>
    <mergeCell ref="BX37:CE37"/>
    <mergeCell ref="CF41:CX41"/>
    <mergeCell ref="CF23:CX23"/>
    <mergeCell ref="A24:AE24"/>
    <mergeCell ref="BB24:BW24"/>
    <mergeCell ref="A33:AE33"/>
    <mergeCell ref="A34:AE34"/>
    <mergeCell ref="AF25:AK25"/>
    <mergeCell ref="AL25:BA25"/>
    <mergeCell ref="A25:AE25"/>
    <mergeCell ref="BB33:BW33"/>
    <mergeCell ref="BB28:BW28"/>
    <mergeCell ref="BX19:CE19"/>
    <mergeCell ref="A18:AE18"/>
    <mergeCell ref="A19:AE19"/>
    <mergeCell ref="AF19:AK19"/>
    <mergeCell ref="CF22:CX22"/>
    <mergeCell ref="A23:AE23"/>
    <mergeCell ref="AF23:AK23"/>
    <mergeCell ref="A22:AE22"/>
    <mergeCell ref="AF22:AK22"/>
    <mergeCell ref="AL23:BA23"/>
    <mergeCell ref="CF17:CX17"/>
    <mergeCell ref="A17:AE17"/>
    <mergeCell ref="AF17:AK17"/>
    <mergeCell ref="CF14:CX14"/>
    <mergeCell ref="AF13:AK13"/>
    <mergeCell ref="A9:AF9"/>
    <mergeCell ref="A12:AE12"/>
    <mergeCell ref="AF12:AK12"/>
    <mergeCell ref="A11:CR11"/>
    <mergeCell ref="CH10:CY10"/>
    <mergeCell ref="CF19:CX19"/>
    <mergeCell ref="CF15:CX16"/>
    <mergeCell ref="BB15:BW16"/>
    <mergeCell ref="AL18:BA18"/>
    <mergeCell ref="CF12:CX12"/>
    <mergeCell ref="AL12:BA12"/>
    <mergeCell ref="BB12:BW12"/>
    <mergeCell ref="BX12:CE12"/>
    <mergeCell ref="AL13:BA13"/>
    <mergeCell ref="BB13:BW13"/>
    <mergeCell ref="BB2:CX2"/>
    <mergeCell ref="AR5:BA5"/>
    <mergeCell ref="BP5:BS5"/>
    <mergeCell ref="CH8:CY8"/>
    <mergeCell ref="CC8:CF8"/>
    <mergeCell ref="AF15:AK16"/>
    <mergeCell ref="A8:AQ8"/>
    <mergeCell ref="CH3:CY3"/>
    <mergeCell ref="CH4:CY4"/>
    <mergeCell ref="CH9:CY9"/>
    <mergeCell ref="A73:AE73"/>
    <mergeCell ref="A14:AE14"/>
    <mergeCell ref="AF14:AK14"/>
    <mergeCell ref="AL14:BA14"/>
    <mergeCell ref="BB14:BW14"/>
    <mergeCell ref="CF18:CX18"/>
    <mergeCell ref="AL15:BA16"/>
    <mergeCell ref="BX18:CE18"/>
    <mergeCell ref="BX38:CE38"/>
    <mergeCell ref="AL33:BA33"/>
    <mergeCell ref="CF74:CX74"/>
    <mergeCell ref="CF33:CX33"/>
    <mergeCell ref="BX36:CE36"/>
    <mergeCell ref="BB36:BW36"/>
    <mergeCell ref="BB38:BW38"/>
    <mergeCell ref="BB34:BW34"/>
    <mergeCell ref="BX33:CE33"/>
    <mergeCell ref="CF34:CX34"/>
    <mergeCell ref="CF35:CX35"/>
    <mergeCell ref="BX35:CE35"/>
    <mergeCell ref="AL38:BA38"/>
    <mergeCell ref="BB46:BW46"/>
    <mergeCell ref="AL42:BA42"/>
    <mergeCell ref="BB35:BW35"/>
    <mergeCell ref="BB20:BW20"/>
    <mergeCell ref="BB19:BW19"/>
    <mergeCell ref="BB22:BW22"/>
    <mergeCell ref="BB23:BW23"/>
    <mergeCell ref="AL19:BA19"/>
    <mergeCell ref="BB25:BW25"/>
    <mergeCell ref="BX15:CE16"/>
    <mergeCell ref="BX17:CE17"/>
    <mergeCell ref="A16:AE16"/>
    <mergeCell ref="A15:AE15"/>
    <mergeCell ref="AK5:AQ5"/>
    <mergeCell ref="BT5:BV5"/>
    <mergeCell ref="A13:AE13"/>
    <mergeCell ref="AL17:BA17"/>
    <mergeCell ref="AL24:BA24"/>
    <mergeCell ref="BX25:CE25"/>
    <mergeCell ref="AF20:AK20"/>
    <mergeCell ref="BX13:CE13"/>
    <mergeCell ref="BX14:CE14"/>
    <mergeCell ref="AL20:BA20"/>
    <mergeCell ref="AF24:AK24"/>
    <mergeCell ref="BX24:CE24"/>
    <mergeCell ref="BX22:CE22"/>
    <mergeCell ref="BX20:CE20"/>
    <mergeCell ref="AL22:BA22"/>
    <mergeCell ref="CH5:CY5"/>
    <mergeCell ref="CF20:CX20"/>
    <mergeCell ref="AR8:BY8"/>
    <mergeCell ref="CH6:CY6"/>
    <mergeCell ref="AF18:AK18"/>
    <mergeCell ref="S7:BY7"/>
    <mergeCell ref="CH7:CY7"/>
    <mergeCell ref="A20:AE20"/>
    <mergeCell ref="CF13:CX13"/>
    <mergeCell ref="A35:AE35"/>
    <mergeCell ref="AL36:BA36"/>
    <mergeCell ref="AF37:AK37"/>
    <mergeCell ref="A41:AE41"/>
    <mergeCell ref="AF39:AK39"/>
    <mergeCell ref="BO4:CF4"/>
    <mergeCell ref="BB18:BW18"/>
    <mergeCell ref="BX23:CE23"/>
    <mergeCell ref="BB17:BW17"/>
    <mergeCell ref="CF25:CX25"/>
    <mergeCell ref="A46:AE46"/>
    <mergeCell ref="A45:AE45"/>
    <mergeCell ref="AF45:AK45"/>
    <mergeCell ref="AF44:AK44"/>
    <mergeCell ref="AF43:AK43"/>
    <mergeCell ref="A74:AE74"/>
    <mergeCell ref="AF74:AK74"/>
    <mergeCell ref="AF73:AK73"/>
    <mergeCell ref="A72:AE72"/>
    <mergeCell ref="AF72:AK72"/>
    <mergeCell ref="AL47:BA47"/>
    <mergeCell ref="AL54:BA54"/>
    <mergeCell ref="A56:AE56"/>
    <mergeCell ref="AF63:AK63"/>
    <mergeCell ref="AL55:BA55"/>
    <mergeCell ref="A61:AE61"/>
    <mergeCell ref="AL57:BA57"/>
    <mergeCell ref="A52:AE52"/>
    <mergeCell ref="AF61:AK61"/>
    <mergeCell ref="A60:AE60"/>
    <mergeCell ref="A39:AE39"/>
    <mergeCell ref="A54:AE54"/>
    <mergeCell ref="A59:AE59"/>
    <mergeCell ref="A43:AE43"/>
    <mergeCell ref="A42:AE42"/>
    <mergeCell ref="AL48:BA48"/>
    <mergeCell ref="A53:AE53"/>
    <mergeCell ref="AF53:AK53"/>
    <mergeCell ref="AL53:BA53"/>
    <mergeCell ref="AF48:AK48"/>
    <mergeCell ref="A70:AE70"/>
    <mergeCell ref="AF70:AK70"/>
    <mergeCell ref="A71:AE71"/>
    <mergeCell ref="A64:AE64"/>
    <mergeCell ref="AF64:AK64"/>
    <mergeCell ref="A63:AE63"/>
    <mergeCell ref="A66:AE66"/>
    <mergeCell ref="AF71:AK71"/>
    <mergeCell ref="AF66:AK66"/>
    <mergeCell ref="A67:AE67"/>
    <mergeCell ref="A69:AE69"/>
    <mergeCell ref="AF69:AK69"/>
    <mergeCell ref="BX74:CE74"/>
    <mergeCell ref="BX73:CE73"/>
    <mergeCell ref="AL74:BA74"/>
    <mergeCell ref="AL73:BA73"/>
    <mergeCell ref="BX70:CE70"/>
    <mergeCell ref="BB72:BW72"/>
    <mergeCell ref="BB71:BW71"/>
    <mergeCell ref="BB73:BW73"/>
    <mergeCell ref="BB74:BW74"/>
    <mergeCell ref="BB62:BW62"/>
    <mergeCell ref="AF62:AK62"/>
    <mergeCell ref="AL64:BA64"/>
    <mergeCell ref="BB64:BW64"/>
    <mergeCell ref="BB57:BW57"/>
    <mergeCell ref="BB63:BW63"/>
    <mergeCell ref="BB61:BW61"/>
    <mergeCell ref="BB60:BW60"/>
    <mergeCell ref="AL61:BA61"/>
    <mergeCell ref="BB56:BW56"/>
    <mergeCell ref="BB39:BW39"/>
    <mergeCell ref="BB40:BW40"/>
    <mergeCell ref="BB41:BW41"/>
    <mergeCell ref="AL41:BA41"/>
    <mergeCell ref="AL39:BA39"/>
    <mergeCell ref="BB44:BW44"/>
    <mergeCell ref="AL45:BA45"/>
    <mergeCell ref="BB54:BW54"/>
    <mergeCell ref="AL44:BA44"/>
    <mergeCell ref="BX34:CE34"/>
    <mergeCell ref="BX39:CE39"/>
    <mergeCell ref="BX43:CE43"/>
    <mergeCell ref="BB42:BW42"/>
    <mergeCell ref="BX42:CE42"/>
    <mergeCell ref="AL28:BA28"/>
    <mergeCell ref="AL35:BA35"/>
    <mergeCell ref="AL34:BA34"/>
    <mergeCell ref="AL37:BA37"/>
    <mergeCell ref="BB37:BW37"/>
    <mergeCell ref="A28:AE28"/>
    <mergeCell ref="A37:AE37"/>
    <mergeCell ref="AL43:BA43"/>
    <mergeCell ref="AF34:AK34"/>
    <mergeCell ref="AF28:AK28"/>
    <mergeCell ref="AF51:AK51"/>
    <mergeCell ref="AF35:AK35"/>
    <mergeCell ref="AL40:BA40"/>
    <mergeCell ref="AF36:AK36"/>
    <mergeCell ref="A36:AE36"/>
    <mergeCell ref="CF51:CX51"/>
    <mergeCell ref="AF49:AK49"/>
    <mergeCell ref="A50:AE50"/>
    <mergeCell ref="AF50:AK50"/>
    <mergeCell ref="AL46:BA46"/>
    <mergeCell ref="CF46:CX46"/>
    <mergeCell ref="A48:AE48"/>
    <mergeCell ref="AL51:BA51"/>
    <mergeCell ref="BB51:BW51"/>
    <mergeCell ref="BX51:CE51"/>
    <mergeCell ref="BB26:BW26"/>
    <mergeCell ref="BX26:CE26"/>
    <mergeCell ref="CF26:CX26"/>
    <mergeCell ref="AF54:AK54"/>
    <mergeCell ref="A40:AE40"/>
    <mergeCell ref="AF47:AK47"/>
    <mergeCell ref="AF46:AK46"/>
    <mergeCell ref="A47:AE47"/>
    <mergeCell ref="A49:AE49"/>
    <mergeCell ref="A44:AE44"/>
    <mergeCell ref="BB65:BW65"/>
    <mergeCell ref="BX65:CE65"/>
    <mergeCell ref="CF65:CX65"/>
    <mergeCell ref="BB27:BW27"/>
    <mergeCell ref="BX27:CE27"/>
    <mergeCell ref="CF27:CX27"/>
    <mergeCell ref="BX28:CE28"/>
    <mergeCell ref="CF44:CX44"/>
    <mergeCell ref="BX45:CE45"/>
    <mergeCell ref="CF39:CX39"/>
    <mergeCell ref="A26:AE26"/>
    <mergeCell ref="AF27:AK27"/>
    <mergeCell ref="AL27:BA27"/>
    <mergeCell ref="A65:AE65"/>
    <mergeCell ref="AF65:AK65"/>
    <mergeCell ref="AL65:BA65"/>
    <mergeCell ref="AF26:AK26"/>
    <mergeCell ref="AL26:BA26"/>
    <mergeCell ref="AF42:AK42"/>
    <mergeCell ref="A51:AE51"/>
    <mergeCell ref="A21:AE21"/>
    <mergeCell ref="AF21:AK21"/>
    <mergeCell ref="AL21:BA21"/>
    <mergeCell ref="BB21:BW21"/>
    <mergeCell ref="BX21:CE21"/>
    <mergeCell ref="CF21:CX21"/>
    <mergeCell ref="CF28:CX28"/>
    <mergeCell ref="CF37:CX37"/>
    <mergeCell ref="AL50:BA50"/>
    <mergeCell ref="BB50:BW50"/>
    <mergeCell ref="BX50:CE50"/>
    <mergeCell ref="CF50:CX50"/>
    <mergeCell ref="AL49:BA49"/>
    <mergeCell ref="BB49:BW49"/>
    <mergeCell ref="BX49:CE49"/>
    <mergeCell ref="CF49:CX49"/>
    <mergeCell ref="A30:AE30"/>
    <mergeCell ref="AF30:AK30"/>
    <mergeCell ref="AL30:BA30"/>
    <mergeCell ref="BB30:BW30"/>
    <mergeCell ref="BX30:CE30"/>
    <mergeCell ref="CF30:CX30"/>
    <mergeCell ref="A29:AE29"/>
    <mergeCell ref="AF29:AK29"/>
    <mergeCell ref="AL29:BA29"/>
    <mergeCell ref="BB29:BW29"/>
    <mergeCell ref="BX29:CE29"/>
    <mergeCell ref="CF29:CX29"/>
    <mergeCell ref="A31:AE31"/>
    <mergeCell ref="AF31:AK31"/>
    <mergeCell ref="AL31:BA31"/>
    <mergeCell ref="BB31:BW31"/>
    <mergeCell ref="BX31:CE31"/>
    <mergeCell ref="CF31:CX31"/>
    <mergeCell ref="A32:AE32"/>
    <mergeCell ref="AF32:AK32"/>
    <mergeCell ref="AL32:BA32"/>
    <mergeCell ref="BB32:BW32"/>
    <mergeCell ref="BX32:CE32"/>
    <mergeCell ref="CF32:CX32"/>
    <mergeCell ref="CF53:CX53"/>
    <mergeCell ref="AF52:AK52"/>
    <mergeCell ref="AL52:BA52"/>
    <mergeCell ref="BB52:BW52"/>
    <mergeCell ref="BX52:CE52"/>
    <mergeCell ref="CF52:CX52"/>
    <mergeCell ref="BB53:BW53"/>
    <mergeCell ref="BX53:CE53"/>
    <mergeCell ref="CF77:CX77"/>
    <mergeCell ref="A78:AE78"/>
    <mergeCell ref="AF79:AK79"/>
    <mergeCell ref="A79:AE79"/>
    <mergeCell ref="A77:AE77"/>
    <mergeCell ref="AF77:AK77"/>
    <mergeCell ref="AL77:BA77"/>
    <mergeCell ref="BB77:BW77"/>
    <mergeCell ref="BX77:CE77"/>
    <mergeCell ref="AL79:BA79"/>
  </mergeCells>
  <printOptions/>
  <pageMargins left="0.9055118110236221" right="0.1968503937007874" top="0.2755905511811024" bottom="0.1968503937007874" header="0.1968503937007874" footer="0.5118110236220472"/>
  <pageSetup horizontalDpi="600" verticalDpi="600" orientation="portrait" paperSize="9" scale="46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59"/>
  <sheetViews>
    <sheetView view="pageBreakPreview" zoomScaleSheetLayoutView="100" zoomScalePageLayoutView="0" workbookViewId="0" topLeftCell="A1">
      <selection activeCell="A55" sqref="A55:IV55"/>
    </sheetView>
  </sheetViews>
  <sheetFormatPr defaultColWidth="0.875" defaultRowHeight="12.75"/>
  <cols>
    <col min="1" max="28" width="0.875" style="5" customWidth="1"/>
    <col min="29" max="29" width="21.75390625" style="5" customWidth="1"/>
    <col min="30" max="30" width="1.625" style="5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3.75390625" style="5" customWidth="1"/>
    <col min="45" max="45" width="0" style="5" hidden="1" customWidth="1"/>
    <col min="46" max="61" width="0.875" style="29" customWidth="1"/>
    <col min="62" max="62" width="4.00390625" style="29" customWidth="1"/>
    <col min="63" max="73" width="0.875" style="5" customWidth="1"/>
    <col min="74" max="74" width="8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7.87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31</v>
      </c>
    </row>
    <row r="2" spans="1:85" ht="12.75">
      <c r="A2" s="192" t="s">
        <v>32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</row>
    <row r="3" spans="41:55" ht="6.75" customHeight="1">
      <c r="AO3" s="4"/>
      <c r="AP3" s="4"/>
      <c r="AQ3" s="4"/>
      <c r="AR3" s="4"/>
      <c r="AS3" s="4"/>
      <c r="AT3" s="30"/>
      <c r="AU3" s="30"/>
      <c r="AV3" s="30"/>
      <c r="AW3" s="30"/>
      <c r="AX3" s="30"/>
      <c r="AY3" s="30"/>
      <c r="AZ3" s="30"/>
      <c r="BA3" s="30"/>
      <c r="BB3" s="30"/>
      <c r="BC3" s="30"/>
    </row>
    <row r="4" spans="1:85" s="21" customFormat="1" ht="28.5" customHeight="1">
      <c r="A4" s="115" t="s">
        <v>89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 t="s">
        <v>90</v>
      </c>
      <c r="AF4" s="115"/>
      <c r="AG4" s="115"/>
      <c r="AH4" s="115"/>
      <c r="AI4" s="115"/>
      <c r="AJ4" s="115"/>
      <c r="AK4" s="115" t="s">
        <v>33</v>
      </c>
      <c r="AL4" s="115"/>
      <c r="AM4" s="115"/>
      <c r="AN4" s="115"/>
      <c r="AO4" s="115"/>
      <c r="AP4" s="115"/>
      <c r="AQ4" s="115"/>
      <c r="AR4" s="115"/>
      <c r="AS4" s="115"/>
      <c r="AT4" s="193" t="s">
        <v>91</v>
      </c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15" t="s">
        <v>92</v>
      </c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 t="s">
        <v>93</v>
      </c>
      <c r="BX4" s="115"/>
      <c r="BY4" s="115"/>
      <c r="BZ4" s="115"/>
      <c r="CA4" s="115"/>
      <c r="CB4" s="115"/>
      <c r="CC4" s="115"/>
      <c r="CD4" s="115"/>
      <c r="CE4" s="115"/>
      <c r="CF4" s="115"/>
      <c r="CG4" s="115"/>
    </row>
    <row r="5" spans="1:85" s="21" customFormat="1" ht="56.2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</row>
    <row r="6" spans="1:85" s="21" customFormat="1" ht="12.75">
      <c r="A6" s="126">
        <v>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>
        <v>2</v>
      </c>
      <c r="AF6" s="126"/>
      <c r="AG6" s="126"/>
      <c r="AH6" s="126"/>
      <c r="AI6" s="126"/>
      <c r="AJ6" s="126"/>
      <c r="AK6" s="126">
        <v>3</v>
      </c>
      <c r="AL6" s="126"/>
      <c r="AM6" s="126"/>
      <c r="AN6" s="126"/>
      <c r="AO6" s="126"/>
      <c r="AP6" s="126"/>
      <c r="AQ6" s="126"/>
      <c r="AR6" s="126"/>
      <c r="AS6" s="126"/>
      <c r="AT6" s="194">
        <v>4</v>
      </c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26">
        <v>5</v>
      </c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>
        <v>6</v>
      </c>
      <c r="BX6" s="126"/>
      <c r="BY6" s="126"/>
      <c r="BZ6" s="126"/>
      <c r="CA6" s="126"/>
      <c r="CB6" s="126"/>
      <c r="CC6" s="126"/>
      <c r="CD6" s="126"/>
      <c r="CE6" s="126"/>
      <c r="CF6" s="126"/>
      <c r="CG6" s="126"/>
    </row>
    <row r="7" spans="1:129" s="20" customFormat="1" ht="32.25" customHeight="1">
      <c r="A7" s="103" t="s">
        <v>60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91" t="s">
        <v>34</v>
      </c>
      <c r="AF7" s="191"/>
      <c r="AG7" s="191"/>
      <c r="AH7" s="191"/>
      <c r="AI7" s="191"/>
      <c r="AJ7" s="191"/>
      <c r="AK7" s="208" t="s">
        <v>35</v>
      </c>
      <c r="AL7" s="209"/>
      <c r="AM7" s="209"/>
      <c r="AN7" s="209"/>
      <c r="AO7" s="209"/>
      <c r="AP7" s="209"/>
      <c r="AQ7" s="209"/>
      <c r="AR7" s="209"/>
      <c r="AS7" s="210"/>
      <c r="AT7" s="201">
        <f>SUM(AT8:BJ54)</f>
        <v>58959619.46</v>
      </c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>
        <f>SUM(BK8:BV54)</f>
        <v>12367347.819999998</v>
      </c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>
        <f>SUM(BW9:CG54)</f>
        <v>46592271.63999999</v>
      </c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">
        <f>BK7/AT7*100</f>
        <v>20.97596275768093</v>
      </c>
      <c r="CJ7" s="212"/>
      <c r="CK7" s="212"/>
      <c r="CL7" s="212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</row>
    <row r="8" spans="1:85" s="21" customFormat="1" ht="15">
      <c r="A8" s="198" t="s">
        <v>95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200"/>
      <c r="AE8" s="205">
        <v>200</v>
      </c>
      <c r="AF8" s="206"/>
      <c r="AG8" s="206"/>
      <c r="AH8" s="206"/>
      <c r="AI8" s="206"/>
      <c r="AJ8" s="207"/>
      <c r="AK8" s="195"/>
      <c r="AL8" s="196"/>
      <c r="AM8" s="196"/>
      <c r="AN8" s="196"/>
      <c r="AO8" s="196"/>
      <c r="AP8" s="196"/>
      <c r="AQ8" s="196"/>
      <c r="AR8" s="196"/>
      <c r="AS8" s="197"/>
      <c r="AT8" s="202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4"/>
      <c r="BK8" s="202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4"/>
      <c r="BW8" s="202"/>
      <c r="BX8" s="203"/>
      <c r="BY8" s="203"/>
      <c r="BZ8" s="203"/>
      <c r="CA8" s="203"/>
      <c r="CB8" s="203"/>
      <c r="CC8" s="203"/>
      <c r="CD8" s="203"/>
      <c r="CE8" s="203"/>
      <c r="CF8" s="203"/>
      <c r="CG8" s="204"/>
    </row>
    <row r="9" spans="1:129" s="19" customFormat="1" ht="109.5" customHeight="1">
      <c r="A9" s="80" t="s">
        <v>174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75">
        <v>200</v>
      </c>
      <c r="AF9" s="175"/>
      <c r="AG9" s="175"/>
      <c r="AH9" s="175"/>
      <c r="AI9" s="175"/>
      <c r="AJ9" s="175"/>
      <c r="AK9" s="176" t="s">
        <v>79</v>
      </c>
      <c r="AL9" s="176"/>
      <c r="AM9" s="176"/>
      <c r="AN9" s="176"/>
      <c r="AO9" s="176"/>
      <c r="AP9" s="176"/>
      <c r="AQ9" s="176"/>
      <c r="AR9" s="176"/>
      <c r="AS9" s="176"/>
      <c r="AT9" s="177">
        <v>129900</v>
      </c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 t="s">
        <v>11</v>
      </c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>
        <f>AT9</f>
        <v>129900</v>
      </c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20" t="e">
        <f aca="true" t="shared" si="0" ref="CH9:CH22">BK9/AT9*100</f>
        <v>#VALUE!</v>
      </c>
      <c r="CJ9" s="31"/>
      <c r="CK9" s="31"/>
      <c r="CL9" s="31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</row>
    <row r="10" spans="1:129" s="19" customFormat="1" ht="147" customHeight="1">
      <c r="A10" s="85" t="s">
        <v>175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7"/>
      <c r="AE10" s="181">
        <v>200</v>
      </c>
      <c r="AF10" s="182"/>
      <c r="AG10" s="182"/>
      <c r="AH10" s="182"/>
      <c r="AI10" s="182"/>
      <c r="AJ10" s="183"/>
      <c r="AK10" s="184" t="s">
        <v>162</v>
      </c>
      <c r="AL10" s="185"/>
      <c r="AM10" s="185"/>
      <c r="AN10" s="185"/>
      <c r="AO10" s="185"/>
      <c r="AP10" s="185"/>
      <c r="AQ10" s="185"/>
      <c r="AR10" s="185"/>
      <c r="AS10" s="186"/>
      <c r="AT10" s="187">
        <v>30000</v>
      </c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9"/>
      <c r="BK10" s="187" t="s">
        <v>11</v>
      </c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9"/>
      <c r="BW10" s="177">
        <f>AT10</f>
        <v>30000</v>
      </c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9" t="e">
        <f t="shared" si="0"/>
        <v>#VALUE!</v>
      </c>
      <c r="CJ10" s="31"/>
      <c r="CK10" s="31"/>
      <c r="CL10" s="31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</row>
    <row r="11" spans="1:129" s="19" customFormat="1" ht="96" customHeight="1">
      <c r="A11" s="85" t="s">
        <v>267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7"/>
      <c r="AE11" s="181">
        <v>200</v>
      </c>
      <c r="AF11" s="182"/>
      <c r="AG11" s="182"/>
      <c r="AH11" s="182"/>
      <c r="AI11" s="182"/>
      <c r="AJ11" s="183"/>
      <c r="AK11" s="184" t="s">
        <v>268</v>
      </c>
      <c r="AL11" s="185"/>
      <c r="AM11" s="185"/>
      <c r="AN11" s="185"/>
      <c r="AO11" s="185"/>
      <c r="AP11" s="185"/>
      <c r="AQ11" s="185"/>
      <c r="AR11" s="185"/>
      <c r="AS11" s="186"/>
      <c r="AT11" s="187">
        <v>5892262.02</v>
      </c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9"/>
      <c r="BK11" s="187">
        <v>693468.37</v>
      </c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9"/>
      <c r="BW11" s="177">
        <f>AT11-BK11</f>
        <v>5198793.649999999</v>
      </c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J11" s="31"/>
      <c r="CK11" s="31"/>
      <c r="CL11" s="31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</row>
    <row r="12" spans="1:129" s="19" customFormat="1" ht="133.5" customHeight="1">
      <c r="A12" s="85" t="s">
        <v>270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7"/>
      <c r="AE12" s="181">
        <v>200</v>
      </c>
      <c r="AF12" s="182"/>
      <c r="AG12" s="182"/>
      <c r="AH12" s="182"/>
      <c r="AI12" s="182"/>
      <c r="AJ12" s="183"/>
      <c r="AK12" s="184" t="s">
        <v>269</v>
      </c>
      <c r="AL12" s="185"/>
      <c r="AM12" s="185"/>
      <c r="AN12" s="185"/>
      <c r="AO12" s="185"/>
      <c r="AP12" s="185"/>
      <c r="AQ12" s="185"/>
      <c r="AR12" s="185"/>
      <c r="AS12" s="186"/>
      <c r="AT12" s="187">
        <v>434404.72</v>
      </c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9"/>
      <c r="BK12" s="187" t="s">
        <v>11</v>
      </c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9"/>
      <c r="BW12" s="177">
        <f>AT12</f>
        <v>434404.72</v>
      </c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J12" s="31"/>
      <c r="CK12" s="31"/>
      <c r="CL12" s="31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</row>
    <row r="13" spans="1:129" s="19" customFormat="1" ht="126" customHeight="1">
      <c r="A13" s="85" t="s">
        <v>271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7"/>
      <c r="AE13" s="181">
        <v>200</v>
      </c>
      <c r="AF13" s="182"/>
      <c r="AG13" s="182"/>
      <c r="AH13" s="182"/>
      <c r="AI13" s="182"/>
      <c r="AJ13" s="183"/>
      <c r="AK13" s="184" t="s">
        <v>272</v>
      </c>
      <c r="AL13" s="185"/>
      <c r="AM13" s="185"/>
      <c r="AN13" s="185"/>
      <c r="AO13" s="185"/>
      <c r="AP13" s="185"/>
      <c r="AQ13" s="185"/>
      <c r="AR13" s="185"/>
      <c r="AS13" s="186"/>
      <c r="AT13" s="187">
        <v>2157563.01</v>
      </c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9"/>
      <c r="BK13" s="187">
        <v>328675.46</v>
      </c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9"/>
      <c r="BW13" s="177">
        <f>AT13-BK13</f>
        <v>1828887.5499999998</v>
      </c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J13" s="31"/>
      <c r="CK13" s="31"/>
      <c r="CL13" s="31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</row>
    <row r="14" spans="1:129" s="19" customFormat="1" ht="69" customHeight="1">
      <c r="A14" s="85" t="s">
        <v>273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7"/>
      <c r="AE14" s="181">
        <v>200</v>
      </c>
      <c r="AF14" s="182"/>
      <c r="AG14" s="182"/>
      <c r="AH14" s="182"/>
      <c r="AI14" s="182"/>
      <c r="AJ14" s="183"/>
      <c r="AK14" s="184" t="s">
        <v>274</v>
      </c>
      <c r="AL14" s="185"/>
      <c r="AM14" s="185"/>
      <c r="AN14" s="185"/>
      <c r="AO14" s="185"/>
      <c r="AP14" s="185"/>
      <c r="AQ14" s="185"/>
      <c r="AR14" s="185"/>
      <c r="AS14" s="186"/>
      <c r="AT14" s="187">
        <v>1433625.8</v>
      </c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9"/>
      <c r="BK14" s="187">
        <v>32179.94</v>
      </c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9"/>
      <c r="BW14" s="177">
        <f>AT14-BK14</f>
        <v>1401445.86</v>
      </c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J14" s="31"/>
      <c r="CK14" s="31"/>
      <c r="CL14" s="31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</row>
    <row r="15" spans="1:129" s="19" customFormat="1" ht="79.5" customHeight="1">
      <c r="A15" s="85" t="s">
        <v>275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7"/>
      <c r="AE15" s="181">
        <v>200</v>
      </c>
      <c r="AF15" s="182"/>
      <c r="AG15" s="182"/>
      <c r="AH15" s="182"/>
      <c r="AI15" s="182"/>
      <c r="AJ15" s="183"/>
      <c r="AK15" s="184" t="s">
        <v>276</v>
      </c>
      <c r="AL15" s="185"/>
      <c r="AM15" s="185"/>
      <c r="AN15" s="185"/>
      <c r="AO15" s="185"/>
      <c r="AP15" s="185"/>
      <c r="AQ15" s="185"/>
      <c r="AR15" s="185"/>
      <c r="AS15" s="186"/>
      <c r="AT15" s="187">
        <v>260110.39</v>
      </c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9"/>
      <c r="BK15" s="187">
        <v>8149.74</v>
      </c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9"/>
      <c r="BW15" s="177">
        <f>AT15-BK15</f>
        <v>251960.65000000002</v>
      </c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J15" s="31"/>
      <c r="CK15" s="31"/>
      <c r="CL15" s="31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</row>
    <row r="16" spans="1:129" s="19" customFormat="1" ht="74.25" customHeight="1">
      <c r="A16" s="80" t="s">
        <v>163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190">
        <v>200</v>
      </c>
      <c r="AF16" s="190"/>
      <c r="AG16" s="190"/>
      <c r="AH16" s="190"/>
      <c r="AI16" s="190"/>
      <c r="AJ16" s="190"/>
      <c r="AK16" s="176" t="s">
        <v>80</v>
      </c>
      <c r="AL16" s="176"/>
      <c r="AM16" s="176"/>
      <c r="AN16" s="176"/>
      <c r="AO16" s="176"/>
      <c r="AP16" s="176"/>
      <c r="AQ16" s="176"/>
      <c r="AR16" s="176"/>
      <c r="AS16" s="176"/>
      <c r="AT16" s="177">
        <v>2803957.44</v>
      </c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>
        <v>2803957.44</v>
      </c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>
        <f aca="true" t="shared" si="1" ref="BW16:BW21">AT16-BK16</f>
        <v>0</v>
      </c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20">
        <f t="shared" si="0"/>
        <v>100</v>
      </c>
      <c r="CJ16" s="31"/>
      <c r="CK16" s="31"/>
      <c r="CL16" s="31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</row>
    <row r="17" spans="1:129" s="19" customFormat="1" ht="81" customHeight="1">
      <c r="A17" s="85" t="s">
        <v>164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7"/>
      <c r="AE17" s="190">
        <v>200</v>
      </c>
      <c r="AF17" s="190"/>
      <c r="AG17" s="190"/>
      <c r="AH17" s="190"/>
      <c r="AI17" s="190"/>
      <c r="AJ17" s="190"/>
      <c r="AK17" s="176" t="s">
        <v>81</v>
      </c>
      <c r="AL17" s="176"/>
      <c r="AM17" s="176"/>
      <c r="AN17" s="176"/>
      <c r="AO17" s="176"/>
      <c r="AP17" s="176"/>
      <c r="AQ17" s="176"/>
      <c r="AR17" s="176"/>
      <c r="AS17" s="176"/>
      <c r="AT17" s="177">
        <v>120595.28</v>
      </c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>
        <v>120595.28</v>
      </c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>
        <f t="shared" si="1"/>
        <v>0</v>
      </c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20">
        <f t="shared" si="0"/>
        <v>100</v>
      </c>
      <c r="CJ17" s="31"/>
      <c r="CK17" s="31"/>
      <c r="CL17" s="31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</row>
    <row r="18" spans="1:129" s="19" customFormat="1" ht="108.75" customHeight="1">
      <c r="A18" s="85" t="s">
        <v>165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7"/>
      <c r="AE18" s="190">
        <v>200</v>
      </c>
      <c r="AF18" s="190"/>
      <c r="AG18" s="190"/>
      <c r="AH18" s="190"/>
      <c r="AI18" s="190"/>
      <c r="AJ18" s="190"/>
      <c r="AK18" s="176" t="s">
        <v>82</v>
      </c>
      <c r="AL18" s="176"/>
      <c r="AM18" s="176"/>
      <c r="AN18" s="176"/>
      <c r="AO18" s="176"/>
      <c r="AP18" s="176"/>
      <c r="AQ18" s="176"/>
      <c r="AR18" s="176"/>
      <c r="AS18" s="176"/>
      <c r="AT18" s="177">
        <v>634436.99</v>
      </c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>
        <v>634436.99</v>
      </c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>
        <f t="shared" si="1"/>
        <v>0</v>
      </c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20">
        <f t="shared" si="0"/>
        <v>100</v>
      </c>
      <c r="CJ18" s="31"/>
      <c r="CK18" s="31"/>
      <c r="CL18" s="31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</row>
    <row r="19" spans="1:129" s="19" customFormat="1" ht="57" customHeight="1">
      <c r="A19" s="80" t="s">
        <v>176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190">
        <v>200</v>
      </c>
      <c r="AF19" s="190"/>
      <c r="AG19" s="190"/>
      <c r="AH19" s="190"/>
      <c r="AI19" s="190"/>
      <c r="AJ19" s="190"/>
      <c r="AK19" s="176" t="s">
        <v>83</v>
      </c>
      <c r="AL19" s="176"/>
      <c r="AM19" s="176"/>
      <c r="AN19" s="176"/>
      <c r="AO19" s="176"/>
      <c r="AP19" s="176"/>
      <c r="AQ19" s="176"/>
      <c r="AR19" s="176"/>
      <c r="AS19" s="176"/>
      <c r="AT19" s="177">
        <v>576374.2</v>
      </c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>
        <v>576374.2</v>
      </c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>
        <f t="shared" si="1"/>
        <v>0</v>
      </c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20">
        <f t="shared" si="0"/>
        <v>100</v>
      </c>
      <c r="CJ19" s="31"/>
      <c r="CK19" s="31"/>
      <c r="CL19" s="31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</row>
    <row r="20" spans="1:129" s="19" customFormat="1" ht="86.25" customHeight="1">
      <c r="A20" s="80" t="s">
        <v>200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190">
        <v>200</v>
      </c>
      <c r="AF20" s="190"/>
      <c r="AG20" s="190"/>
      <c r="AH20" s="190"/>
      <c r="AI20" s="190"/>
      <c r="AJ20" s="190"/>
      <c r="AK20" s="176" t="s">
        <v>199</v>
      </c>
      <c r="AL20" s="176"/>
      <c r="AM20" s="176"/>
      <c r="AN20" s="176"/>
      <c r="AO20" s="176"/>
      <c r="AP20" s="176"/>
      <c r="AQ20" s="176"/>
      <c r="AR20" s="176"/>
      <c r="AS20" s="176"/>
      <c r="AT20" s="177">
        <v>119889.61</v>
      </c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>
        <v>119889.61</v>
      </c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>
        <f t="shared" si="1"/>
        <v>0</v>
      </c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20">
        <f t="shared" si="0"/>
        <v>100</v>
      </c>
      <c r="CJ20" s="31"/>
      <c r="CK20" s="31"/>
      <c r="CL20" s="31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</row>
    <row r="21" spans="1:129" s="19" customFormat="1" ht="135.75" customHeight="1">
      <c r="A21" s="80" t="s">
        <v>177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190">
        <v>200</v>
      </c>
      <c r="AF21" s="190"/>
      <c r="AG21" s="190"/>
      <c r="AH21" s="190"/>
      <c r="AI21" s="190"/>
      <c r="AJ21" s="190"/>
      <c r="AK21" s="176" t="s">
        <v>145</v>
      </c>
      <c r="AL21" s="176"/>
      <c r="AM21" s="176"/>
      <c r="AN21" s="176"/>
      <c r="AO21" s="176"/>
      <c r="AP21" s="176"/>
      <c r="AQ21" s="176"/>
      <c r="AR21" s="176"/>
      <c r="AS21" s="176"/>
      <c r="AT21" s="177">
        <v>200</v>
      </c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>
        <v>200</v>
      </c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>
        <f t="shared" si="1"/>
        <v>0</v>
      </c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20">
        <f t="shared" si="0"/>
        <v>100</v>
      </c>
      <c r="CJ21" s="31"/>
      <c r="CK21" s="31"/>
      <c r="CL21" s="31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</row>
    <row r="22" spans="1:129" s="19" customFormat="1" ht="70.5" customHeight="1">
      <c r="A22" s="80" t="s">
        <v>166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175">
        <v>200</v>
      </c>
      <c r="AF22" s="175"/>
      <c r="AG22" s="175"/>
      <c r="AH22" s="175"/>
      <c r="AI22" s="175"/>
      <c r="AJ22" s="175"/>
      <c r="AK22" s="176" t="s">
        <v>73</v>
      </c>
      <c r="AL22" s="176"/>
      <c r="AM22" s="176"/>
      <c r="AN22" s="176"/>
      <c r="AO22" s="176"/>
      <c r="AP22" s="176"/>
      <c r="AQ22" s="176"/>
      <c r="AR22" s="176"/>
      <c r="AS22" s="176"/>
      <c r="AT22" s="177">
        <v>41039.9</v>
      </c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 t="s">
        <v>11</v>
      </c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>
        <f>AT22</f>
        <v>41039.9</v>
      </c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20" t="e">
        <f t="shared" si="0"/>
        <v>#VALUE!</v>
      </c>
      <c r="CJ22" s="31"/>
      <c r="CK22" s="31"/>
      <c r="CL22" s="31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</row>
    <row r="23" spans="1:129" s="19" customFormat="1" ht="70.5" customHeight="1">
      <c r="A23" s="80" t="s">
        <v>255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175">
        <v>200</v>
      </c>
      <c r="AF23" s="175"/>
      <c r="AG23" s="175"/>
      <c r="AH23" s="175"/>
      <c r="AI23" s="175"/>
      <c r="AJ23" s="175"/>
      <c r="AK23" s="176" t="s">
        <v>256</v>
      </c>
      <c r="AL23" s="176"/>
      <c r="AM23" s="176"/>
      <c r="AN23" s="176"/>
      <c r="AO23" s="176"/>
      <c r="AP23" s="176"/>
      <c r="AQ23" s="176"/>
      <c r="AR23" s="176"/>
      <c r="AS23" s="176"/>
      <c r="AT23" s="177">
        <v>158960.1</v>
      </c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>
        <v>158959.83</v>
      </c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>
        <f>AT23-BK23</f>
        <v>0.27000000001862645</v>
      </c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20"/>
      <c r="CJ23" s="31"/>
      <c r="CK23" s="31"/>
      <c r="CL23" s="31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</row>
    <row r="24" spans="1:129" s="19" customFormat="1" ht="117" customHeight="1">
      <c r="A24" s="80" t="s">
        <v>178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75">
        <v>200</v>
      </c>
      <c r="AF24" s="175"/>
      <c r="AG24" s="175"/>
      <c r="AH24" s="175"/>
      <c r="AI24" s="175"/>
      <c r="AJ24" s="175"/>
      <c r="AK24" s="176" t="s">
        <v>74</v>
      </c>
      <c r="AL24" s="176"/>
      <c r="AM24" s="176"/>
      <c r="AN24" s="176"/>
      <c r="AO24" s="176"/>
      <c r="AP24" s="176"/>
      <c r="AQ24" s="176"/>
      <c r="AR24" s="176"/>
      <c r="AS24" s="176"/>
      <c r="AT24" s="177">
        <v>20000</v>
      </c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>
        <v>4800</v>
      </c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>
        <f>AT24-BK24</f>
        <v>15200</v>
      </c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20">
        <f>BK24/AT24*100</f>
        <v>24</v>
      </c>
      <c r="CJ24" s="31"/>
      <c r="CK24" s="31"/>
      <c r="CL24" s="31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</row>
    <row r="25" spans="1:129" s="19" customFormat="1" ht="54.75" customHeight="1">
      <c r="A25" s="85" t="s">
        <v>179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7"/>
      <c r="AE25" s="190">
        <v>200</v>
      </c>
      <c r="AF25" s="190"/>
      <c r="AG25" s="190"/>
      <c r="AH25" s="190"/>
      <c r="AI25" s="190"/>
      <c r="AJ25" s="190"/>
      <c r="AK25" s="176" t="s">
        <v>75</v>
      </c>
      <c r="AL25" s="176"/>
      <c r="AM25" s="176"/>
      <c r="AN25" s="176"/>
      <c r="AO25" s="176"/>
      <c r="AP25" s="176"/>
      <c r="AQ25" s="176"/>
      <c r="AR25" s="176"/>
      <c r="AS25" s="176"/>
      <c r="AT25" s="177">
        <v>50000</v>
      </c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 t="s">
        <v>11</v>
      </c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>
        <f>AT25</f>
        <v>50000</v>
      </c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20" t="e">
        <f>BK25/AT25*100</f>
        <v>#VALUE!</v>
      </c>
      <c r="CJ25" s="31"/>
      <c r="CK25" s="31"/>
      <c r="CL25" s="31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</row>
    <row r="26" spans="1:129" s="24" customFormat="1" ht="66" customHeight="1">
      <c r="A26" s="172" t="s">
        <v>277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4"/>
      <c r="AE26" s="178">
        <v>200</v>
      </c>
      <c r="AF26" s="178"/>
      <c r="AG26" s="178"/>
      <c r="AH26" s="178"/>
      <c r="AI26" s="178"/>
      <c r="AJ26" s="178"/>
      <c r="AK26" s="179" t="s">
        <v>278</v>
      </c>
      <c r="AL26" s="179"/>
      <c r="AM26" s="179"/>
      <c r="AN26" s="179"/>
      <c r="AO26" s="179"/>
      <c r="AP26" s="179"/>
      <c r="AQ26" s="179"/>
      <c r="AR26" s="179"/>
      <c r="AS26" s="179"/>
      <c r="AT26" s="180">
        <v>100000</v>
      </c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>
        <v>6000</v>
      </c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>
        <f>AT26-BK26</f>
        <v>94000</v>
      </c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32">
        <f>BK26/AT26*100</f>
        <v>6</v>
      </c>
      <c r="CJ26" s="33"/>
      <c r="CK26" s="33"/>
      <c r="CL26" s="33"/>
      <c r="CM26" s="34"/>
      <c r="CN26" s="34"/>
      <c r="CO26" s="34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</row>
    <row r="27" spans="1:129" s="24" customFormat="1" ht="66" customHeight="1">
      <c r="A27" s="172" t="s">
        <v>149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4"/>
      <c r="AE27" s="178">
        <v>200</v>
      </c>
      <c r="AF27" s="178"/>
      <c r="AG27" s="178"/>
      <c r="AH27" s="178"/>
      <c r="AI27" s="178"/>
      <c r="AJ27" s="178"/>
      <c r="AK27" s="179" t="s">
        <v>150</v>
      </c>
      <c r="AL27" s="179"/>
      <c r="AM27" s="179"/>
      <c r="AN27" s="179"/>
      <c r="AO27" s="179"/>
      <c r="AP27" s="179"/>
      <c r="AQ27" s="179"/>
      <c r="AR27" s="179"/>
      <c r="AS27" s="179"/>
      <c r="AT27" s="180">
        <v>180000</v>
      </c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 t="s">
        <v>11</v>
      </c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>
        <f>AT27</f>
        <v>180000</v>
      </c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32" t="e">
        <f aca="true" t="shared" si="2" ref="CH27:CH33">BK27/AT27*100</f>
        <v>#VALUE!</v>
      </c>
      <c r="CJ27" s="33"/>
      <c r="CK27" s="33"/>
      <c r="CL27" s="33"/>
      <c r="CM27" s="34"/>
      <c r="CN27" s="34"/>
      <c r="CO27" s="34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</row>
    <row r="28" spans="1:129" s="19" customFormat="1" ht="51.75" customHeight="1">
      <c r="A28" s="85" t="s">
        <v>151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7"/>
      <c r="AE28" s="175">
        <v>200</v>
      </c>
      <c r="AF28" s="175"/>
      <c r="AG28" s="175"/>
      <c r="AH28" s="175"/>
      <c r="AI28" s="175"/>
      <c r="AJ28" s="175"/>
      <c r="AK28" s="176" t="s">
        <v>152</v>
      </c>
      <c r="AL28" s="176"/>
      <c r="AM28" s="176"/>
      <c r="AN28" s="176"/>
      <c r="AO28" s="176"/>
      <c r="AP28" s="176"/>
      <c r="AQ28" s="176"/>
      <c r="AR28" s="176"/>
      <c r="AS28" s="176"/>
      <c r="AT28" s="177">
        <v>6000</v>
      </c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 t="s">
        <v>11</v>
      </c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>
        <f>AT28</f>
        <v>6000</v>
      </c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20" t="e">
        <f t="shared" si="2"/>
        <v>#VALUE!</v>
      </c>
      <c r="CJ28" s="31"/>
      <c r="CK28" s="31"/>
      <c r="CL28" s="31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</row>
    <row r="29" spans="1:129" s="19" customFormat="1" ht="58.5" customHeight="1">
      <c r="A29" s="85" t="s">
        <v>154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7"/>
      <c r="AE29" s="175">
        <v>200</v>
      </c>
      <c r="AF29" s="175"/>
      <c r="AG29" s="175"/>
      <c r="AH29" s="175"/>
      <c r="AI29" s="175"/>
      <c r="AJ29" s="175"/>
      <c r="AK29" s="176" t="s">
        <v>153</v>
      </c>
      <c r="AL29" s="176"/>
      <c r="AM29" s="176"/>
      <c r="AN29" s="176"/>
      <c r="AO29" s="176"/>
      <c r="AP29" s="176"/>
      <c r="AQ29" s="176"/>
      <c r="AR29" s="176"/>
      <c r="AS29" s="176"/>
      <c r="AT29" s="177">
        <v>50000</v>
      </c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 t="s">
        <v>11</v>
      </c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>
        <f>AT29</f>
        <v>50000</v>
      </c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20" t="e">
        <f t="shared" si="2"/>
        <v>#VALUE!</v>
      </c>
      <c r="CJ29" s="31"/>
      <c r="CK29" s="31"/>
      <c r="CL29" s="31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</row>
    <row r="30" spans="1:129" s="19" customFormat="1" ht="96" customHeight="1">
      <c r="A30" s="85" t="s">
        <v>78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7"/>
      <c r="AE30" s="175">
        <v>200</v>
      </c>
      <c r="AF30" s="175"/>
      <c r="AG30" s="175"/>
      <c r="AH30" s="175"/>
      <c r="AI30" s="175"/>
      <c r="AJ30" s="175"/>
      <c r="AK30" s="176" t="s">
        <v>76</v>
      </c>
      <c r="AL30" s="176"/>
      <c r="AM30" s="176"/>
      <c r="AN30" s="176"/>
      <c r="AO30" s="176"/>
      <c r="AP30" s="176"/>
      <c r="AQ30" s="176"/>
      <c r="AR30" s="176"/>
      <c r="AS30" s="176"/>
      <c r="AT30" s="177">
        <v>450000</v>
      </c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>
        <v>180803.34</v>
      </c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>
        <f>AT30-BK30</f>
        <v>269196.66000000003</v>
      </c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20">
        <f t="shared" si="2"/>
        <v>40.17852</v>
      </c>
      <c r="CJ30" s="31"/>
      <c r="CK30" s="31"/>
      <c r="CL30" s="31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</row>
    <row r="31" spans="1:129" s="19" customFormat="1" ht="107.25" customHeight="1">
      <c r="A31" s="85" t="s">
        <v>2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7"/>
      <c r="AE31" s="175">
        <v>200</v>
      </c>
      <c r="AF31" s="175"/>
      <c r="AG31" s="175"/>
      <c r="AH31" s="175"/>
      <c r="AI31" s="175"/>
      <c r="AJ31" s="175"/>
      <c r="AK31" s="176" t="s">
        <v>77</v>
      </c>
      <c r="AL31" s="176"/>
      <c r="AM31" s="176"/>
      <c r="AN31" s="176"/>
      <c r="AO31" s="176"/>
      <c r="AP31" s="176"/>
      <c r="AQ31" s="176"/>
      <c r="AR31" s="176"/>
      <c r="AS31" s="176"/>
      <c r="AT31" s="177">
        <v>138000</v>
      </c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>
        <v>48665.53</v>
      </c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>
        <f>AT31-BK31</f>
        <v>89334.47</v>
      </c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20">
        <f t="shared" si="2"/>
        <v>35.264876811594206</v>
      </c>
      <c r="CJ31" s="31"/>
      <c r="CK31" s="31"/>
      <c r="CL31" s="31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</row>
    <row r="32" spans="1:129" s="24" customFormat="1" ht="147" customHeight="1">
      <c r="A32" s="172" t="s">
        <v>230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4"/>
      <c r="AE32" s="178">
        <v>200</v>
      </c>
      <c r="AF32" s="178"/>
      <c r="AG32" s="178"/>
      <c r="AH32" s="178"/>
      <c r="AI32" s="178"/>
      <c r="AJ32" s="178"/>
      <c r="AK32" s="179" t="s">
        <v>227</v>
      </c>
      <c r="AL32" s="179"/>
      <c r="AM32" s="179"/>
      <c r="AN32" s="179"/>
      <c r="AO32" s="179"/>
      <c r="AP32" s="179"/>
      <c r="AQ32" s="179"/>
      <c r="AR32" s="179"/>
      <c r="AS32" s="179"/>
      <c r="AT32" s="180">
        <v>5000</v>
      </c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 t="s">
        <v>11</v>
      </c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>
        <f aca="true" t="shared" si="3" ref="BW32:BW37">AT32</f>
        <v>5000</v>
      </c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32" t="e">
        <f t="shared" si="2"/>
        <v>#VALUE!</v>
      </c>
      <c r="CJ32" s="33"/>
      <c r="CK32" s="33"/>
      <c r="CL32" s="33"/>
      <c r="CM32" s="34"/>
      <c r="CN32" s="34"/>
      <c r="CO32" s="34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</row>
    <row r="33" spans="1:129" s="19" customFormat="1" ht="118.5" customHeight="1">
      <c r="A33" s="85" t="s">
        <v>180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175">
        <v>200</v>
      </c>
      <c r="AF33" s="175"/>
      <c r="AG33" s="175"/>
      <c r="AH33" s="175"/>
      <c r="AI33" s="175"/>
      <c r="AJ33" s="175"/>
      <c r="AK33" s="176" t="s">
        <v>147</v>
      </c>
      <c r="AL33" s="176"/>
      <c r="AM33" s="176"/>
      <c r="AN33" s="176"/>
      <c r="AO33" s="176"/>
      <c r="AP33" s="176"/>
      <c r="AQ33" s="176"/>
      <c r="AR33" s="176"/>
      <c r="AS33" s="176"/>
      <c r="AT33" s="177">
        <v>26000</v>
      </c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 t="s">
        <v>11</v>
      </c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>
        <f t="shared" si="3"/>
        <v>26000</v>
      </c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20" t="e">
        <f t="shared" si="2"/>
        <v>#VALUE!</v>
      </c>
      <c r="CJ33" s="31"/>
      <c r="CK33" s="31"/>
      <c r="CL33" s="31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</row>
    <row r="34" spans="1:129" s="24" customFormat="1" ht="87.75" customHeight="1">
      <c r="A34" s="172" t="s">
        <v>229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4"/>
      <c r="AE34" s="178">
        <v>200</v>
      </c>
      <c r="AF34" s="178"/>
      <c r="AG34" s="178"/>
      <c r="AH34" s="178"/>
      <c r="AI34" s="178"/>
      <c r="AJ34" s="178"/>
      <c r="AK34" s="179" t="s">
        <v>226</v>
      </c>
      <c r="AL34" s="179"/>
      <c r="AM34" s="179"/>
      <c r="AN34" s="179"/>
      <c r="AO34" s="179"/>
      <c r="AP34" s="179"/>
      <c r="AQ34" s="179"/>
      <c r="AR34" s="179"/>
      <c r="AS34" s="179"/>
      <c r="AT34" s="180">
        <v>5000</v>
      </c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 t="s">
        <v>11</v>
      </c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>
        <f t="shared" si="3"/>
        <v>5000</v>
      </c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32" t="e">
        <f>BK34/AT34*100</f>
        <v>#VALUE!</v>
      </c>
      <c r="CJ34" s="33"/>
      <c r="CK34" s="33"/>
      <c r="CL34" s="33"/>
      <c r="CM34" s="34"/>
      <c r="CN34" s="34"/>
      <c r="CO34" s="34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</row>
    <row r="35" spans="1:129" s="19" customFormat="1" ht="78" customHeight="1">
      <c r="A35" s="85" t="s">
        <v>174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7"/>
      <c r="AE35" s="175">
        <v>200</v>
      </c>
      <c r="AF35" s="175"/>
      <c r="AG35" s="175"/>
      <c r="AH35" s="175"/>
      <c r="AI35" s="175"/>
      <c r="AJ35" s="175"/>
      <c r="AK35" s="176" t="s">
        <v>209</v>
      </c>
      <c r="AL35" s="176"/>
      <c r="AM35" s="176"/>
      <c r="AN35" s="176"/>
      <c r="AO35" s="176"/>
      <c r="AP35" s="176"/>
      <c r="AQ35" s="176"/>
      <c r="AR35" s="176"/>
      <c r="AS35" s="176"/>
      <c r="AT35" s="177">
        <v>160600</v>
      </c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 t="s">
        <v>11</v>
      </c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>
        <f t="shared" si="3"/>
        <v>160600</v>
      </c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20"/>
      <c r="CJ35" s="31"/>
      <c r="CK35" s="31"/>
      <c r="CL35" s="31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</row>
    <row r="36" spans="1:129" s="19" customFormat="1" ht="104.25" customHeight="1">
      <c r="A36" s="85" t="s">
        <v>181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7"/>
      <c r="AE36" s="175">
        <v>200</v>
      </c>
      <c r="AF36" s="175"/>
      <c r="AG36" s="175"/>
      <c r="AH36" s="175"/>
      <c r="AI36" s="175"/>
      <c r="AJ36" s="175"/>
      <c r="AK36" s="176" t="s">
        <v>148</v>
      </c>
      <c r="AL36" s="176"/>
      <c r="AM36" s="176"/>
      <c r="AN36" s="176"/>
      <c r="AO36" s="176"/>
      <c r="AP36" s="176"/>
      <c r="AQ36" s="176"/>
      <c r="AR36" s="176"/>
      <c r="AS36" s="176"/>
      <c r="AT36" s="177">
        <v>26700</v>
      </c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 t="s">
        <v>11</v>
      </c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>
        <f t="shared" si="3"/>
        <v>26700</v>
      </c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20"/>
      <c r="CJ36" s="31"/>
      <c r="CK36" s="31"/>
      <c r="CL36" s="31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</row>
    <row r="37" spans="1:129" s="24" customFormat="1" ht="107.25" customHeight="1">
      <c r="A37" s="172" t="s">
        <v>231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4"/>
      <c r="AE37" s="178">
        <v>200</v>
      </c>
      <c r="AF37" s="178"/>
      <c r="AG37" s="178"/>
      <c r="AH37" s="178"/>
      <c r="AI37" s="178"/>
      <c r="AJ37" s="178"/>
      <c r="AK37" s="179" t="s">
        <v>225</v>
      </c>
      <c r="AL37" s="179"/>
      <c r="AM37" s="179"/>
      <c r="AN37" s="179"/>
      <c r="AO37" s="179"/>
      <c r="AP37" s="179"/>
      <c r="AQ37" s="179"/>
      <c r="AR37" s="179"/>
      <c r="AS37" s="179"/>
      <c r="AT37" s="180">
        <v>5000</v>
      </c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 t="s">
        <v>11</v>
      </c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>
        <f t="shared" si="3"/>
        <v>5000</v>
      </c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32"/>
      <c r="CJ37" s="33"/>
      <c r="CK37" s="33"/>
      <c r="CL37" s="33"/>
      <c r="CM37" s="34"/>
      <c r="CN37" s="34"/>
      <c r="CO37" s="34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</row>
    <row r="38" spans="1:129" s="19" customFormat="1" ht="108" customHeight="1">
      <c r="A38" s="172" t="s">
        <v>196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4"/>
      <c r="AE38" s="175">
        <v>200</v>
      </c>
      <c r="AF38" s="175"/>
      <c r="AG38" s="175"/>
      <c r="AH38" s="175"/>
      <c r="AI38" s="175"/>
      <c r="AJ38" s="175"/>
      <c r="AK38" s="176" t="s">
        <v>206</v>
      </c>
      <c r="AL38" s="176"/>
      <c r="AM38" s="176"/>
      <c r="AN38" s="176"/>
      <c r="AO38" s="176"/>
      <c r="AP38" s="176"/>
      <c r="AQ38" s="176"/>
      <c r="AR38" s="176"/>
      <c r="AS38" s="176"/>
      <c r="AT38" s="177">
        <v>500000</v>
      </c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>
        <v>90561.29</v>
      </c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>
        <f>AT38-BK38</f>
        <v>409438.71</v>
      </c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20">
        <f aca="true" t="shared" si="4" ref="CH38:CH44">BK38/AT38*100</f>
        <v>18.112257999999997</v>
      </c>
      <c r="CJ38" s="31"/>
      <c r="CK38" s="31"/>
      <c r="CL38" s="31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</row>
    <row r="39" spans="1:129" s="19" customFormat="1" ht="118.5" customHeight="1">
      <c r="A39" s="172" t="s">
        <v>279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4"/>
      <c r="AE39" s="175">
        <v>200</v>
      </c>
      <c r="AF39" s="175"/>
      <c r="AG39" s="175"/>
      <c r="AH39" s="175"/>
      <c r="AI39" s="175"/>
      <c r="AJ39" s="175"/>
      <c r="AK39" s="176" t="s">
        <v>280</v>
      </c>
      <c r="AL39" s="176"/>
      <c r="AM39" s="176"/>
      <c r="AN39" s="176"/>
      <c r="AO39" s="176"/>
      <c r="AP39" s="176"/>
      <c r="AQ39" s="176"/>
      <c r="AR39" s="176"/>
      <c r="AS39" s="176"/>
      <c r="AT39" s="177">
        <v>45000</v>
      </c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 t="s">
        <v>11</v>
      </c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>
        <f>AT39</f>
        <v>45000</v>
      </c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20" t="e">
        <f>BK39/AT39*100</f>
        <v>#VALUE!</v>
      </c>
      <c r="CJ39" s="31"/>
      <c r="CK39" s="31"/>
      <c r="CL39" s="31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</row>
    <row r="40" spans="1:129" s="19" customFormat="1" ht="92.25" customHeight="1">
      <c r="A40" s="85" t="s">
        <v>182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7"/>
      <c r="AE40" s="175">
        <v>200</v>
      </c>
      <c r="AF40" s="175"/>
      <c r="AG40" s="175"/>
      <c r="AH40" s="175"/>
      <c r="AI40" s="175"/>
      <c r="AJ40" s="175"/>
      <c r="AK40" s="176" t="s">
        <v>3</v>
      </c>
      <c r="AL40" s="176"/>
      <c r="AM40" s="176"/>
      <c r="AN40" s="176"/>
      <c r="AO40" s="176"/>
      <c r="AP40" s="176"/>
      <c r="AQ40" s="176"/>
      <c r="AR40" s="176"/>
      <c r="AS40" s="176"/>
      <c r="AT40" s="180">
        <v>3828900</v>
      </c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77">
        <v>1057928.26</v>
      </c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>
        <f>AT40-BK40</f>
        <v>2770971.74</v>
      </c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20">
        <f t="shared" si="4"/>
        <v>27.630083313745462</v>
      </c>
      <c r="CJ40" s="31"/>
      <c r="CK40" s="31"/>
      <c r="CL40" s="31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</row>
    <row r="41" spans="1:129" s="19" customFormat="1" ht="78" customHeight="1">
      <c r="A41" s="85" t="s">
        <v>183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7"/>
      <c r="AE41" s="175">
        <v>200</v>
      </c>
      <c r="AF41" s="175"/>
      <c r="AG41" s="175"/>
      <c r="AH41" s="175"/>
      <c r="AI41" s="175"/>
      <c r="AJ41" s="175"/>
      <c r="AK41" s="176" t="s">
        <v>4</v>
      </c>
      <c r="AL41" s="176"/>
      <c r="AM41" s="176"/>
      <c r="AN41" s="176"/>
      <c r="AO41" s="176"/>
      <c r="AP41" s="176"/>
      <c r="AQ41" s="176"/>
      <c r="AR41" s="176"/>
      <c r="AS41" s="176"/>
      <c r="AT41" s="177">
        <v>1000000</v>
      </c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>
        <v>386033.64</v>
      </c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>
        <f>AT41-BK41</f>
        <v>613966.36</v>
      </c>
      <c r="BX41" s="177"/>
      <c r="BY41" s="177"/>
      <c r="BZ41" s="177"/>
      <c r="CA41" s="177"/>
      <c r="CB41" s="177"/>
      <c r="CC41" s="177"/>
      <c r="CD41" s="177"/>
      <c r="CE41" s="177"/>
      <c r="CF41" s="177"/>
      <c r="CG41" s="177"/>
      <c r="CH41" s="20">
        <f t="shared" si="4"/>
        <v>38.603364</v>
      </c>
      <c r="CJ41" s="31"/>
      <c r="CK41" s="31"/>
      <c r="CL41" s="31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</row>
    <row r="42" spans="1:129" s="19" customFormat="1" ht="91.5" customHeight="1">
      <c r="A42" s="85" t="s">
        <v>184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7"/>
      <c r="AE42" s="175">
        <v>200</v>
      </c>
      <c r="AF42" s="175"/>
      <c r="AG42" s="175"/>
      <c r="AH42" s="175"/>
      <c r="AI42" s="175"/>
      <c r="AJ42" s="175"/>
      <c r="AK42" s="176" t="s">
        <v>5</v>
      </c>
      <c r="AL42" s="176"/>
      <c r="AM42" s="176"/>
      <c r="AN42" s="176"/>
      <c r="AO42" s="176"/>
      <c r="AP42" s="176"/>
      <c r="AQ42" s="176"/>
      <c r="AR42" s="176"/>
      <c r="AS42" s="176"/>
      <c r="AT42" s="177">
        <v>3242400</v>
      </c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>
        <v>1056497.79</v>
      </c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BW42" s="177">
        <f>AT42-BK42</f>
        <v>2185902.21</v>
      </c>
      <c r="BX42" s="177"/>
      <c r="BY42" s="177"/>
      <c r="BZ42" s="177"/>
      <c r="CA42" s="177"/>
      <c r="CB42" s="177"/>
      <c r="CC42" s="177"/>
      <c r="CD42" s="177"/>
      <c r="CE42" s="177"/>
      <c r="CF42" s="177"/>
      <c r="CG42" s="177"/>
      <c r="CH42" s="20">
        <f t="shared" si="4"/>
        <v>32.583820318282754</v>
      </c>
      <c r="CJ42" s="31"/>
      <c r="CK42" s="31"/>
      <c r="CL42" s="31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</row>
    <row r="43" spans="1:129" s="19" customFormat="1" ht="135.75" customHeight="1">
      <c r="A43" s="85" t="s">
        <v>185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7"/>
      <c r="AE43" s="175">
        <v>200</v>
      </c>
      <c r="AF43" s="175"/>
      <c r="AG43" s="175"/>
      <c r="AH43" s="175"/>
      <c r="AI43" s="175"/>
      <c r="AJ43" s="175"/>
      <c r="AK43" s="176" t="s">
        <v>167</v>
      </c>
      <c r="AL43" s="176"/>
      <c r="AM43" s="176"/>
      <c r="AN43" s="176"/>
      <c r="AO43" s="176"/>
      <c r="AP43" s="176"/>
      <c r="AQ43" s="176"/>
      <c r="AR43" s="176"/>
      <c r="AS43" s="176"/>
      <c r="AT43" s="177">
        <v>5000</v>
      </c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 t="s">
        <v>11</v>
      </c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7"/>
      <c r="BW43" s="177">
        <f>AT43</f>
        <v>5000</v>
      </c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20" t="e">
        <f t="shared" si="4"/>
        <v>#VALUE!</v>
      </c>
      <c r="CJ43" s="31"/>
      <c r="CK43" s="31"/>
      <c r="CL43" s="31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</row>
    <row r="44" spans="1:129" s="19" customFormat="1" ht="111" customHeight="1">
      <c r="A44" s="85" t="s">
        <v>186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7"/>
      <c r="AE44" s="175">
        <v>200</v>
      </c>
      <c r="AF44" s="175"/>
      <c r="AG44" s="175"/>
      <c r="AH44" s="175"/>
      <c r="AI44" s="175"/>
      <c r="AJ44" s="175"/>
      <c r="AK44" s="176" t="s">
        <v>168</v>
      </c>
      <c r="AL44" s="176"/>
      <c r="AM44" s="176"/>
      <c r="AN44" s="176"/>
      <c r="AO44" s="176"/>
      <c r="AP44" s="176"/>
      <c r="AQ44" s="176"/>
      <c r="AR44" s="176"/>
      <c r="AS44" s="176"/>
      <c r="AT44" s="177">
        <v>1500000</v>
      </c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>
        <v>346056.76</v>
      </c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>
        <f>AT44-BK44</f>
        <v>1153943.24</v>
      </c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20">
        <f t="shared" si="4"/>
        <v>23.070450666666666</v>
      </c>
      <c r="CJ44" s="31"/>
      <c r="CK44" s="31"/>
      <c r="CL44" s="31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</row>
    <row r="45" spans="1:129" s="19" customFormat="1" ht="123" customHeight="1">
      <c r="A45" s="85" t="s">
        <v>201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7"/>
      <c r="AE45" s="175">
        <v>200</v>
      </c>
      <c r="AF45" s="175"/>
      <c r="AG45" s="175"/>
      <c r="AH45" s="175"/>
      <c r="AI45" s="175"/>
      <c r="AJ45" s="175"/>
      <c r="AK45" s="176" t="s">
        <v>202</v>
      </c>
      <c r="AL45" s="176"/>
      <c r="AM45" s="176"/>
      <c r="AN45" s="176"/>
      <c r="AO45" s="176"/>
      <c r="AP45" s="176"/>
      <c r="AQ45" s="176"/>
      <c r="AR45" s="176"/>
      <c r="AS45" s="176"/>
      <c r="AT45" s="177">
        <v>2400000</v>
      </c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>
        <v>972277.37</v>
      </c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>
        <f>AT45-BK45</f>
        <v>1427722.63</v>
      </c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20"/>
      <c r="CJ45" s="31"/>
      <c r="CK45" s="31"/>
      <c r="CL45" s="31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</row>
    <row r="46" spans="1:129" s="19" customFormat="1" ht="123" customHeight="1">
      <c r="A46" s="85" t="s">
        <v>201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7"/>
      <c r="AE46" s="175">
        <v>200</v>
      </c>
      <c r="AF46" s="175"/>
      <c r="AG46" s="175"/>
      <c r="AH46" s="175"/>
      <c r="AI46" s="175"/>
      <c r="AJ46" s="175"/>
      <c r="AK46" s="176" t="s">
        <v>228</v>
      </c>
      <c r="AL46" s="176"/>
      <c r="AM46" s="176"/>
      <c r="AN46" s="176"/>
      <c r="AO46" s="176"/>
      <c r="AP46" s="176"/>
      <c r="AQ46" s="176"/>
      <c r="AR46" s="176"/>
      <c r="AS46" s="176"/>
      <c r="AT46" s="177">
        <v>21655700</v>
      </c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 t="s">
        <v>11</v>
      </c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>
        <f>AT46</f>
        <v>21655700</v>
      </c>
      <c r="BX46" s="177"/>
      <c r="BY46" s="177"/>
      <c r="BZ46" s="177"/>
      <c r="CA46" s="177"/>
      <c r="CB46" s="177"/>
      <c r="CC46" s="177"/>
      <c r="CD46" s="177"/>
      <c r="CE46" s="177"/>
      <c r="CF46" s="177"/>
      <c r="CG46" s="177"/>
      <c r="CH46" s="20"/>
      <c r="CJ46" s="31"/>
      <c r="CK46" s="31"/>
      <c r="CL46" s="31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</row>
    <row r="47" spans="1:129" s="19" customFormat="1" ht="123" customHeight="1">
      <c r="A47" s="85" t="s">
        <v>201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7"/>
      <c r="AE47" s="175">
        <v>200</v>
      </c>
      <c r="AF47" s="175"/>
      <c r="AG47" s="175"/>
      <c r="AH47" s="175"/>
      <c r="AI47" s="175"/>
      <c r="AJ47" s="175"/>
      <c r="AK47" s="176" t="s">
        <v>266</v>
      </c>
      <c r="AL47" s="176"/>
      <c r="AM47" s="176"/>
      <c r="AN47" s="176"/>
      <c r="AO47" s="176"/>
      <c r="AP47" s="176"/>
      <c r="AQ47" s="176"/>
      <c r="AR47" s="176"/>
      <c r="AS47" s="176"/>
      <c r="AT47" s="177">
        <v>430000</v>
      </c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 t="s">
        <v>11</v>
      </c>
      <c r="BL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>
        <f>AT47</f>
        <v>430000</v>
      </c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20"/>
      <c r="CJ47" s="31"/>
      <c r="CK47" s="31"/>
      <c r="CL47" s="31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</row>
    <row r="48" spans="1:129" s="19" customFormat="1" ht="105" customHeight="1">
      <c r="A48" s="85" t="s">
        <v>187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7"/>
      <c r="AE48" s="175">
        <v>200</v>
      </c>
      <c r="AF48" s="175"/>
      <c r="AG48" s="175"/>
      <c r="AH48" s="175"/>
      <c r="AI48" s="175"/>
      <c r="AJ48" s="175"/>
      <c r="AK48" s="176" t="s">
        <v>169</v>
      </c>
      <c r="AL48" s="176"/>
      <c r="AM48" s="176"/>
      <c r="AN48" s="176"/>
      <c r="AO48" s="176"/>
      <c r="AP48" s="176"/>
      <c r="AQ48" s="176"/>
      <c r="AR48" s="176"/>
      <c r="AS48" s="176"/>
      <c r="AT48" s="177">
        <v>30000</v>
      </c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>
        <v>4820</v>
      </c>
      <c r="BL48" s="177"/>
      <c r="BM48" s="177"/>
      <c r="BN48" s="177"/>
      <c r="BO48" s="177"/>
      <c r="BP48" s="177"/>
      <c r="BQ48" s="177"/>
      <c r="BR48" s="177"/>
      <c r="BS48" s="177"/>
      <c r="BT48" s="177"/>
      <c r="BU48" s="177"/>
      <c r="BV48" s="177"/>
      <c r="BW48" s="177">
        <f aca="true" t="shared" si="5" ref="BW48:BW54">AT48-BK48</f>
        <v>25180</v>
      </c>
      <c r="BX48" s="177"/>
      <c r="BY48" s="177"/>
      <c r="BZ48" s="177"/>
      <c r="CA48" s="177"/>
      <c r="CB48" s="177"/>
      <c r="CC48" s="177"/>
      <c r="CD48" s="177"/>
      <c r="CE48" s="177"/>
      <c r="CF48" s="177"/>
      <c r="CG48" s="177"/>
      <c r="CH48" s="20">
        <f aca="true" t="shared" si="6" ref="CH48:CH54">BK48/AT48*100</f>
        <v>16.066666666666666</v>
      </c>
      <c r="CJ48" s="31"/>
      <c r="CK48" s="31"/>
      <c r="CL48" s="31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</row>
    <row r="49" spans="1:129" s="19" customFormat="1" ht="132" customHeight="1">
      <c r="A49" s="85" t="s">
        <v>170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7"/>
      <c r="AE49" s="175">
        <v>200</v>
      </c>
      <c r="AF49" s="175"/>
      <c r="AG49" s="175"/>
      <c r="AH49" s="175"/>
      <c r="AI49" s="175"/>
      <c r="AJ49" s="175"/>
      <c r="AK49" s="176" t="s">
        <v>6</v>
      </c>
      <c r="AL49" s="176"/>
      <c r="AM49" s="176"/>
      <c r="AN49" s="176"/>
      <c r="AO49" s="176"/>
      <c r="AP49" s="176"/>
      <c r="AQ49" s="176"/>
      <c r="AR49" s="176"/>
      <c r="AS49" s="176"/>
      <c r="AT49" s="177">
        <v>6350000</v>
      </c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>
        <v>2058175.03</v>
      </c>
      <c r="BL49" s="177"/>
      <c r="BM49" s="177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>
        <f t="shared" si="5"/>
        <v>4291824.97</v>
      </c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20">
        <f t="shared" si="6"/>
        <v>32.412205196850394</v>
      </c>
      <c r="CJ49" s="31"/>
      <c r="CK49" s="31"/>
      <c r="CL49" s="31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</row>
    <row r="50" spans="1:129" s="19" customFormat="1" ht="99.75" customHeight="1">
      <c r="A50" s="85" t="s">
        <v>171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7"/>
      <c r="AE50" s="175">
        <v>200</v>
      </c>
      <c r="AF50" s="175"/>
      <c r="AG50" s="175"/>
      <c r="AH50" s="175"/>
      <c r="AI50" s="175"/>
      <c r="AJ50" s="175"/>
      <c r="AK50" s="176" t="s">
        <v>7</v>
      </c>
      <c r="AL50" s="176"/>
      <c r="AM50" s="176"/>
      <c r="AN50" s="176"/>
      <c r="AO50" s="176"/>
      <c r="AP50" s="176"/>
      <c r="AQ50" s="176"/>
      <c r="AR50" s="176"/>
      <c r="AS50" s="176"/>
      <c r="AT50" s="177">
        <v>582500</v>
      </c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>
        <v>119000</v>
      </c>
      <c r="BL50" s="177"/>
      <c r="BM50" s="177"/>
      <c r="BN50" s="177"/>
      <c r="BO50" s="177"/>
      <c r="BP50" s="177"/>
      <c r="BQ50" s="177"/>
      <c r="BR50" s="177"/>
      <c r="BS50" s="177"/>
      <c r="BT50" s="177"/>
      <c r="BU50" s="177"/>
      <c r="BV50" s="177"/>
      <c r="BW50" s="177">
        <f t="shared" si="5"/>
        <v>463500</v>
      </c>
      <c r="BX50" s="177"/>
      <c r="BY50" s="177"/>
      <c r="BZ50" s="177"/>
      <c r="CA50" s="177"/>
      <c r="CB50" s="177"/>
      <c r="CC50" s="177"/>
      <c r="CD50" s="177"/>
      <c r="CE50" s="177"/>
      <c r="CF50" s="177"/>
      <c r="CG50" s="177"/>
      <c r="CH50" s="20">
        <f t="shared" si="6"/>
        <v>20.429184549356222</v>
      </c>
      <c r="CJ50" s="31"/>
      <c r="CK50" s="31"/>
      <c r="CL50" s="31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</row>
    <row r="51" spans="1:129" s="19" customFormat="1" ht="102" customHeight="1">
      <c r="A51" s="172" t="s">
        <v>211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4"/>
      <c r="AE51" s="175">
        <v>200</v>
      </c>
      <c r="AF51" s="175"/>
      <c r="AG51" s="175"/>
      <c r="AH51" s="175"/>
      <c r="AI51" s="175"/>
      <c r="AJ51" s="175"/>
      <c r="AK51" s="176" t="s">
        <v>210</v>
      </c>
      <c r="AL51" s="176"/>
      <c r="AM51" s="176"/>
      <c r="AN51" s="176"/>
      <c r="AO51" s="176"/>
      <c r="AP51" s="176"/>
      <c r="AQ51" s="176"/>
      <c r="AR51" s="176"/>
      <c r="AS51" s="176"/>
      <c r="AT51" s="177">
        <v>664200</v>
      </c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>
        <v>257734</v>
      </c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>
        <f t="shared" si="5"/>
        <v>406466</v>
      </c>
      <c r="BX51" s="177"/>
      <c r="BY51" s="177"/>
      <c r="BZ51" s="177"/>
      <c r="CA51" s="177"/>
      <c r="CB51" s="177"/>
      <c r="CC51" s="177"/>
      <c r="CD51" s="177"/>
      <c r="CE51" s="177"/>
      <c r="CF51" s="177"/>
      <c r="CG51" s="177"/>
      <c r="CH51" s="20"/>
      <c r="CJ51" s="31"/>
      <c r="CK51" s="31"/>
      <c r="CL51" s="31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</row>
    <row r="52" spans="1:129" s="19" customFormat="1" ht="129" customHeight="1">
      <c r="A52" s="85" t="s">
        <v>204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7"/>
      <c r="AE52" s="175">
        <v>200</v>
      </c>
      <c r="AF52" s="175"/>
      <c r="AG52" s="175"/>
      <c r="AH52" s="175"/>
      <c r="AI52" s="175"/>
      <c r="AJ52" s="175"/>
      <c r="AK52" s="176" t="s">
        <v>203</v>
      </c>
      <c r="AL52" s="176"/>
      <c r="AM52" s="176"/>
      <c r="AN52" s="176"/>
      <c r="AO52" s="176"/>
      <c r="AP52" s="176"/>
      <c r="AQ52" s="176"/>
      <c r="AR52" s="176"/>
      <c r="AS52" s="176"/>
      <c r="AT52" s="177">
        <v>300000</v>
      </c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>
        <v>113509.95</v>
      </c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>
        <f t="shared" si="5"/>
        <v>186490.05</v>
      </c>
      <c r="BX52" s="177"/>
      <c r="BY52" s="177"/>
      <c r="BZ52" s="177"/>
      <c r="CA52" s="177"/>
      <c r="CB52" s="177"/>
      <c r="CC52" s="177"/>
      <c r="CD52" s="177"/>
      <c r="CE52" s="177"/>
      <c r="CF52" s="177"/>
      <c r="CG52" s="177"/>
      <c r="CH52" s="20">
        <f t="shared" si="6"/>
        <v>37.83665</v>
      </c>
      <c r="CJ52" s="31"/>
      <c r="CK52" s="31"/>
      <c r="CL52" s="31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</row>
    <row r="53" spans="1:129" s="19" customFormat="1" ht="105.75" customHeight="1">
      <c r="A53" s="85" t="s">
        <v>188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7"/>
      <c r="AE53" s="175">
        <v>200</v>
      </c>
      <c r="AF53" s="175"/>
      <c r="AG53" s="175"/>
      <c r="AH53" s="175"/>
      <c r="AI53" s="175"/>
      <c r="AJ53" s="175"/>
      <c r="AK53" s="176" t="s">
        <v>195</v>
      </c>
      <c r="AL53" s="176"/>
      <c r="AM53" s="176"/>
      <c r="AN53" s="176"/>
      <c r="AO53" s="176"/>
      <c r="AP53" s="176"/>
      <c r="AQ53" s="176"/>
      <c r="AR53" s="176"/>
      <c r="AS53" s="176"/>
      <c r="AT53" s="177">
        <v>264400</v>
      </c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>
        <v>116670</v>
      </c>
      <c r="BL53" s="177"/>
      <c r="BM53" s="177"/>
      <c r="BN53" s="177"/>
      <c r="BO53" s="177"/>
      <c r="BP53" s="177"/>
      <c r="BQ53" s="177"/>
      <c r="BR53" s="177"/>
      <c r="BS53" s="177"/>
      <c r="BT53" s="177"/>
      <c r="BU53" s="177"/>
      <c r="BV53" s="177"/>
      <c r="BW53" s="177">
        <f t="shared" si="5"/>
        <v>147730</v>
      </c>
      <c r="BX53" s="177"/>
      <c r="BY53" s="177"/>
      <c r="BZ53" s="177"/>
      <c r="CA53" s="177"/>
      <c r="CB53" s="177"/>
      <c r="CC53" s="177"/>
      <c r="CD53" s="177"/>
      <c r="CE53" s="177"/>
      <c r="CF53" s="177"/>
      <c r="CG53" s="177"/>
      <c r="CH53" s="20">
        <f t="shared" si="6"/>
        <v>44.12632375189107</v>
      </c>
      <c r="CJ53" s="31"/>
      <c r="CK53" s="31"/>
      <c r="CL53" s="31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</row>
    <row r="54" spans="1:129" s="19" customFormat="1" ht="50.25" customHeight="1">
      <c r="A54" s="85" t="s">
        <v>172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7"/>
      <c r="AE54" s="175">
        <v>200</v>
      </c>
      <c r="AF54" s="175"/>
      <c r="AG54" s="175"/>
      <c r="AH54" s="175"/>
      <c r="AI54" s="175"/>
      <c r="AJ54" s="175"/>
      <c r="AK54" s="176" t="s">
        <v>173</v>
      </c>
      <c r="AL54" s="176"/>
      <c r="AM54" s="176"/>
      <c r="AN54" s="176"/>
      <c r="AO54" s="176"/>
      <c r="AP54" s="176"/>
      <c r="AQ54" s="176"/>
      <c r="AR54" s="176"/>
      <c r="AS54" s="176"/>
      <c r="AT54" s="177">
        <v>145900</v>
      </c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>
        <v>70928</v>
      </c>
      <c r="BL54" s="177"/>
      <c r="BM54" s="177"/>
      <c r="BN54" s="177"/>
      <c r="BO54" s="177"/>
      <c r="BP54" s="177"/>
      <c r="BQ54" s="177"/>
      <c r="BR54" s="177"/>
      <c r="BS54" s="177"/>
      <c r="BT54" s="177"/>
      <c r="BU54" s="177"/>
      <c r="BV54" s="177"/>
      <c r="BW54" s="177">
        <f t="shared" si="5"/>
        <v>74972</v>
      </c>
      <c r="BX54" s="177"/>
      <c r="BY54" s="177"/>
      <c r="BZ54" s="177"/>
      <c r="CA54" s="177"/>
      <c r="CB54" s="177"/>
      <c r="CC54" s="177"/>
      <c r="CD54" s="177"/>
      <c r="CE54" s="177"/>
      <c r="CF54" s="177"/>
      <c r="CG54" s="177"/>
      <c r="CH54" s="20">
        <f t="shared" si="6"/>
        <v>48.614119259766966</v>
      </c>
      <c r="CJ54" s="31"/>
      <c r="CK54" s="31"/>
      <c r="CL54" s="31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</row>
    <row r="55" spans="1:129" s="218" customFormat="1" ht="16.5" customHeight="1" thickBot="1">
      <c r="A55" s="216" t="s">
        <v>146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7"/>
      <c r="DO55" s="217"/>
      <c r="DP55" s="217"/>
      <c r="DQ55" s="217"/>
      <c r="DR55" s="217"/>
      <c r="DS55" s="217"/>
      <c r="DT55" s="217"/>
      <c r="DU55" s="217"/>
      <c r="DV55" s="217"/>
      <c r="DW55" s="217"/>
      <c r="DX55" s="217"/>
      <c r="DY55" s="217"/>
    </row>
    <row r="56" spans="1:86" s="21" customFormat="1" ht="24.75" customHeight="1" thickBot="1">
      <c r="A56" s="222" t="s">
        <v>101</v>
      </c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4">
        <v>450</v>
      </c>
      <c r="AF56" s="224"/>
      <c r="AG56" s="224"/>
      <c r="AH56" s="224"/>
      <c r="AI56" s="224"/>
      <c r="AJ56" s="224"/>
      <c r="AK56" s="191" t="s">
        <v>35</v>
      </c>
      <c r="AL56" s="191"/>
      <c r="AM56" s="191"/>
      <c r="AN56" s="191"/>
      <c r="AO56" s="191"/>
      <c r="AP56" s="191"/>
      <c r="AQ56" s="191"/>
      <c r="AR56" s="191"/>
      <c r="AS56" s="191"/>
      <c r="AT56" s="223">
        <f>стр1!BB14-стр2!AT7</f>
        <v>-1104219.460000001</v>
      </c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  <c r="BK56" s="223">
        <f>стр1!BX14-стр2!BK7</f>
        <v>-1088135.4899999965</v>
      </c>
      <c r="BL56" s="223"/>
      <c r="BM56" s="223"/>
      <c r="BN56" s="223"/>
      <c r="BO56" s="223"/>
      <c r="BP56" s="223"/>
      <c r="BQ56" s="223"/>
      <c r="BR56" s="223"/>
      <c r="BS56" s="223"/>
      <c r="BT56" s="223"/>
      <c r="BU56" s="223"/>
      <c r="BV56" s="223"/>
      <c r="BW56" s="215" t="s">
        <v>35</v>
      </c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">
        <f>BK56/AT56*100</f>
        <v>98.54340820981325</v>
      </c>
    </row>
    <row r="57" spans="46:74" ht="12.75" customHeight="1"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  <c r="BG57" s="221"/>
      <c r="BH57" s="221"/>
      <c r="BI57" s="221"/>
      <c r="BJ57" s="221"/>
      <c r="BK57" s="219"/>
      <c r="BL57" s="220"/>
      <c r="BM57" s="220"/>
      <c r="BN57" s="220"/>
      <c r="BO57" s="220"/>
      <c r="BP57" s="220"/>
      <c r="BQ57" s="220"/>
      <c r="BR57" s="220"/>
      <c r="BS57" s="220"/>
      <c r="BT57" s="220"/>
      <c r="BU57" s="220"/>
      <c r="BV57" s="220"/>
    </row>
    <row r="59" spans="43:74" ht="12.75" customHeight="1">
      <c r="AQ59" s="213"/>
      <c r="AR59" s="213"/>
      <c r="BK59" s="214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</row>
  </sheetData>
  <sheetProtection/>
  <mergeCells count="314">
    <mergeCell ref="A23:AD23"/>
    <mergeCell ref="AE23:AJ23"/>
    <mergeCell ref="AK23:AS23"/>
    <mergeCell ref="AT23:BJ23"/>
    <mergeCell ref="BK23:BV23"/>
    <mergeCell ref="BW23:CG23"/>
    <mergeCell ref="AT36:BJ36"/>
    <mergeCell ref="AE35:AJ35"/>
    <mergeCell ref="AK35:AS35"/>
    <mergeCell ref="AT35:BJ35"/>
    <mergeCell ref="BK35:BV35"/>
    <mergeCell ref="AT42:BJ42"/>
    <mergeCell ref="BK42:BV42"/>
    <mergeCell ref="AK36:AS36"/>
    <mergeCell ref="AE42:AJ42"/>
    <mergeCell ref="AE41:AJ41"/>
    <mergeCell ref="AE33:AJ33"/>
    <mergeCell ref="BW36:CG36"/>
    <mergeCell ref="BW40:CG40"/>
    <mergeCell ref="AK43:AS43"/>
    <mergeCell ref="AK42:AS42"/>
    <mergeCell ref="BW41:CG41"/>
    <mergeCell ref="AT38:BJ38"/>
    <mergeCell ref="BK38:BV38"/>
    <mergeCell ref="BW43:CG43"/>
    <mergeCell ref="BW35:CG35"/>
    <mergeCell ref="BK45:BV45"/>
    <mergeCell ref="AT44:BJ44"/>
    <mergeCell ref="AT43:BJ43"/>
    <mergeCell ref="A44:AD44"/>
    <mergeCell ref="A43:AD43"/>
    <mergeCell ref="BK43:BV43"/>
    <mergeCell ref="BK54:BV54"/>
    <mergeCell ref="BK50:BV50"/>
    <mergeCell ref="AT48:BJ48"/>
    <mergeCell ref="AT52:BJ52"/>
    <mergeCell ref="AT54:BJ54"/>
    <mergeCell ref="BK48:BV48"/>
    <mergeCell ref="AT53:BJ53"/>
    <mergeCell ref="BK52:BV52"/>
    <mergeCell ref="BK53:BV53"/>
    <mergeCell ref="AT49:BJ49"/>
    <mergeCell ref="BK56:BV56"/>
    <mergeCell ref="AE56:AJ56"/>
    <mergeCell ref="AT56:BJ56"/>
    <mergeCell ref="BW54:CG54"/>
    <mergeCell ref="AE52:AJ52"/>
    <mergeCell ref="AE53:AJ53"/>
    <mergeCell ref="AK53:AS53"/>
    <mergeCell ref="AK52:AS52"/>
    <mergeCell ref="AE54:AJ54"/>
    <mergeCell ref="AK54:AS54"/>
    <mergeCell ref="BW9:CG9"/>
    <mergeCell ref="BK9:BV9"/>
    <mergeCell ref="AQ59:AR59"/>
    <mergeCell ref="BK59:BV59"/>
    <mergeCell ref="BW56:CG56"/>
    <mergeCell ref="A55:IV55"/>
    <mergeCell ref="BK57:BV57"/>
    <mergeCell ref="AT57:BJ57"/>
    <mergeCell ref="A56:AD56"/>
    <mergeCell ref="AK56:AS56"/>
    <mergeCell ref="BW16:CG16"/>
    <mergeCell ref="BW19:CG19"/>
    <mergeCell ref="BK10:BV10"/>
    <mergeCell ref="BK16:BV16"/>
    <mergeCell ref="BK18:BV18"/>
    <mergeCell ref="BK17:BV17"/>
    <mergeCell ref="BK19:BV19"/>
    <mergeCell ref="BW17:CG17"/>
    <mergeCell ref="BW18:CG18"/>
    <mergeCell ref="A54:AD54"/>
    <mergeCell ref="A53:AD53"/>
    <mergeCell ref="A48:AD48"/>
    <mergeCell ref="CM7:DY7"/>
    <mergeCell ref="BK7:BV7"/>
    <mergeCell ref="CJ7:CL7"/>
    <mergeCell ref="BW7:CG7"/>
    <mergeCell ref="BW8:CG8"/>
    <mergeCell ref="BK8:BV8"/>
    <mergeCell ref="BW10:CG10"/>
    <mergeCell ref="A49:AD49"/>
    <mergeCell ref="A42:AD42"/>
    <mergeCell ref="A50:AD50"/>
    <mergeCell ref="A41:AD41"/>
    <mergeCell ref="A46:AD46"/>
    <mergeCell ref="AE46:AJ46"/>
    <mergeCell ref="AE45:AJ45"/>
    <mergeCell ref="A45:AD45"/>
    <mergeCell ref="A47:AD47"/>
    <mergeCell ref="BK22:BV22"/>
    <mergeCell ref="BK25:BV25"/>
    <mergeCell ref="BK24:BV24"/>
    <mergeCell ref="BK27:BV27"/>
    <mergeCell ref="AE32:AJ32"/>
    <mergeCell ref="AE30:AJ30"/>
    <mergeCell ref="AK32:AS32"/>
    <mergeCell ref="AT25:BJ25"/>
    <mergeCell ref="AT30:BJ30"/>
    <mergeCell ref="AK25:AS25"/>
    <mergeCell ref="BW24:CG24"/>
    <mergeCell ref="BW22:CG22"/>
    <mergeCell ref="BW25:CG25"/>
    <mergeCell ref="BW32:CG32"/>
    <mergeCell ref="BK28:BV28"/>
    <mergeCell ref="AE28:AJ28"/>
    <mergeCell ref="AE29:AJ29"/>
    <mergeCell ref="BK32:BV32"/>
    <mergeCell ref="BK29:BV29"/>
    <mergeCell ref="AK31:AS31"/>
    <mergeCell ref="AT20:BJ20"/>
    <mergeCell ref="AK29:AS29"/>
    <mergeCell ref="AK30:AS30"/>
    <mergeCell ref="AT28:BJ28"/>
    <mergeCell ref="AT24:BJ24"/>
    <mergeCell ref="AT22:BJ22"/>
    <mergeCell ref="BK20:BV20"/>
    <mergeCell ref="BW20:CG20"/>
    <mergeCell ref="BW30:CG30"/>
    <mergeCell ref="BK21:BV21"/>
    <mergeCell ref="AK21:AS21"/>
    <mergeCell ref="BW21:CG21"/>
    <mergeCell ref="AK24:AS24"/>
    <mergeCell ref="AT21:BJ21"/>
    <mergeCell ref="AK22:AS22"/>
    <mergeCell ref="AK27:AS27"/>
    <mergeCell ref="AK9:AS9"/>
    <mergeCell ref="AT18:BJ18"/>
    <mergeCell ref="AT16:BJ16"/>
    <mergeCell ref="A17:AD17"/>
    <mergeCell ref="AK20:AS20"/>
    <mergeCell ref="AT17:BJ17"/>
    <mergeCell ref="AK17:AS17"/>
    <mergeCell ref="AK19:AS19"/>
    <mergeCell ref="AT19:BJ19"/>
    <mergeCell ref="AE20:AJ20"/>
    <mergeCell ref="AE8:AJ8"/>
    <mergeCell ref="AT10:BJ10"/>
    <mergeCell ref="A24:AD24"/>
    <mergeCell ref="A7:AD7"/>
    <mergeCell ref="AK7:AS7"/>
    <mergeCell ref="AE10:AJ10"/>
    <mergeCell ref="AK10:AS10"/>
    <mergeCell ref="A9:AD9"/>
    <mergeCell ref="AE9:AJ9"/>
    <mergeCell ref="A19:AD19"/>
    <mergeCell ref="A10:AD10"/>
    <mergeCell ref="A8:AD8"/>
    <mergeCell ref="AT7:BJ7"/>
    <mergeCell ref="A18:AD18"/>
    <mergeCell ref="AE16:AJ16"/>
    <mergeCell ref="AK18:AS18"/>
    <mergeCell ref="AE18:AJ18"/>
    <mergeCell ref="AE17:AJ17"/>
    <mergeCell ref="AT8:BJ8"/>
    <mergeCell ref="AK16:AS16"/>
    <mergeCell ref="BW4:CG5"/>
    <mergeCell ref="AK6:AS6"/>
    <mergeCell ref="BW6:CG6"/>
    <mergeCell ref="BK6:BV6"/>
    <mergeCell ref="AT6:BJ6"/>
    <mergeCell ref="AK8:AS8"/>
    <mergeCell ref="AE6:AJ6"/>
    <mergeCell ref="AE19:AJ19"/>
    <mergeCell ref="A2:CG2"/>
    <mergeCell ref="A4:AD5"/>
    <mergeCell ref="AE4:AJ5"/>
    <mergeCell ref="AK4:AS5"/>
    <mergeCell ref="AT4:BJ5"/>
    <mergeCell ref="BK4:BV5"/>
    <mergeCell ref="AT9:BJ9"/>
    <mergeCell ref="A16:AD16"/>
    <mergeCell ref="AE25:AJ25"/>
    <mergeCell ref="AE24:AJ24"/>
    <mergeCell ref="AE7:AJ7"/>
    <mergeCell ref="A6:AD6"/>
    <mergeCell ref="AE21:AJ21"/>
    <mergeCell ref="A20:AD20"/>
    <mergeCell ref="A21:AD21"/>
    <mergeCell ref="AE22:AJ22"/>
    <mergeCell ref="A25:AD25"/>
    <mergeCell ref="A22:AD22"/>
    <mergeCell ref="BW50:CG50"/>
    <mergeCell ref="BK44:BV44"/>
    <mergeCell ref="AT40:BJ40"/>
    <mergeCell ref="BK41:BV41"/>
    <mergeCell ref="BW52:CG52"/>
    <mergeCell ref="BW49:CG49"/>
    <mergeCell ref="BK49:BV49"/>
    <mergeCell ref="BW44:CG44"/>
    <mergeCell ref="BW45:CG45"/>
    <mergeCell ref="BK40:BV40"/>
    <mergeCell ref="BK36:BV36"/>
    <mergeCell ref="A27:AD27"/>
    <mergeCell ref="AE27:AJ27"/>
    <mergeCell ref="AK28:AS28"/>
    <mergeCell ref="AT29:BJ29"/>
    <mergeCell ref="AT33:BJ33"/>
    <mergeCell ref="BK30:BV30"/>
    <mergeCell ref="A29:AD29"/>
    <mergeCell ref="AE36:AJ36"/>
    <mergeCell ref="AK33:AS33"/>
    <mergeCell ref="AE38:AJ38"/>
    <mergeCell ref="A40:AD40"/>
    <mergeCell ref="BW48:CG48"/>
    <mergeCell ref="AT31:BJ31"/>
    <mergeCell ref="BK33:BV33"/>
    <mergeCell ref="BW33:CG33"/>
    <mergeCell ref="BK31:BV31"/>
    <mergeCell ref="BW31:CG31"/>
    <mergeCell ref="BW42:CG42"/>
    <mergeCell ref="AT41:BJ41"/>
    <mergeCell ref="AT50:BJ50"/>
    <mergeCell ref="AE50:AJ50"/>
    <mergeCell ref="AE49:AJ49"/>
    <mergeCell ref="AK49:AS49"/>
    <mergeCell ref="AK50:AS50"/>
    <mergeCell ref="AT45:BJ45"/>
    <mergeCell ref="AT46:BJ46"/>
    <mergeCell ref="AK45:AS45"/>
    <mergeCell ref="AE47:AJ47"/>
    <mergeCell ref="AK47:AS47"/>
    <mergeCell ref="AK41:AS41"/>
    <mergeCell ref="AK40:AS40"/>
    <mergeCell ref="AK38:AS38"/>
    <mergeCell ref="BW29:CG29"/>
    <mergeCell ref="BW27:CG27"/>
    <mergeCell ref="BW28:CG28"/>
    <mergeCell ref="BW37:CG37"/>
    <mergeCell ref="BW38:CG38"/>
    <mergeCell ref="AT32:BJ32"/>
    <mergeCell ref="AT27:BJ27"/>
    <mergeCell ref="A30:AD30"/>
    <mergeCell ref="A38:AD38"/>
    <mergeCell ref="AK48:AS48"/>
    <mergeCell ref="AE48:AJ48"/>
    <mergeCell ref="A31:AD31"/>
    <mergeCell ref="A33:AD33"/>
    <mergeCell ref="AK44:AS44"/>
    <mergeCell ref="AE43:AJ43"/>
    <mergeCell ref="AE44:AJ44"/>
    <mergeCell ref="AK46:AS46"/>
    <mergeCell ref="BK46:BV46"/>
    <mergeCell ref="BW51:CG51"/>
    <mergeCell ref="AE31:AJ31"/>
    <mergeCell ref="A28:AD28"/>
    <mergeCell ref="A32:AD32"/>
    <mergeCell ref="AE40:AJ40"/>
    <mergeCell ref="A36:AD36"/>
    <mergeCell ref="A35:AD35"/>
    <mergeCell ref="AT37:BJ37"/>
    <mergeCell ref="BK37:BV37"/>
    <mergeCell ref="A37:AD37"/>
    <mergeCell ref="AE37:AJ37"/>
    <mergeCell ref="AK37:AS37"/>
    <mergeCell ref="BW53:CG53"/>
    <mergeCell ref="A51:AD51"/>
    <mergeCell ref="AE51:AJ51"/>
    <mergeCell ref="AK51:AS51"/>
    <mergeCell ref="AT51:BJ51"/>
    <mergeCell ref="BK51:BV51"/>
    <mergeCell ref="A52:AD52"/>
    <mergeCell ref="AT47:BJ47"/>
    <mergeCell ref="BK47:BV47"/>
    <mergeCell ref="BW47:CG47"/>
    <mergeCell ref="BW46:CG46"/>
    <mergeCell ref="A34:AD34"/>
    <mergeCell ref="AE34:AJ34"/>
    <mergeCell ref="AK34:AS34"/>
    <mergeCell ref="AT34:BJ34"/>
    <mergeCell ref="BK34:BV34"/>
    <mergeCell ref="BW34:CG34"/>
    <mergeCell ref="A11:AD11"/>
    <mergeCell ref="AE11:AJ11"/>
    <mergeCell ref="AK11:AS11"/>
    <mergeCell ref="AT11:BJ11"/>
    <mergeCell ref="BK11:BV11"/>
    <mergeCell ref="BW11:CG11"/>
    <mergeCell ref="A12:AD12"/>
    <mergeCell ref="AE12:AJ12"/>
    <mergeCell ref="AK12:AS12"/>
    <mergeCell ref="AT12:BJ12"/>
    <mergeCell ref="BK12:BV12"/>
    <mergeCell ref="BW12:CG12"/>
    <mergeCell ref="A13:AD13"/>
    <mergeCell ref="AE13:AJ13"/>
    <mergeCell ref="AK13:AS13"/>
    <mergeCell ref="AT13:BJ13"/>
    <mergeCell ref="BK13:BV13"/>
    <mergeCell ref="BW13:CG13"/>
    <mergeCell ref="A14:AD14"/>
    <mergeCell ref="AE14:AJ14"/>
    <mergeCell ref="AK14:AS14"/>
    <mergeCell ref="AT14:BJ14"/>
    <mergeCell ref="BK14:BV14"/>
    <mergeCell ref="BW14:CG14"/>
    <mergeCell ref="A15:AD15"/>
    <mergeCell ref="AE15:AJ15"/>
    <mergeCell ref="AK15:AS15"/>
    <mergeCell ref="AT15:BJ15"/>
    <mergeCell ref="BK15:BV15"/>
    <mergeCell ref="BW15:CG15"/>
    <mergeCell ref="A26:AD26"/>
    <mergeCell ref="AE26:AJ26"/>
    <mergeCell ref="AK26:AS26"/>
    <mergeCell ref="AT26:BJ26"/>
    <mergeCell ref="BK26:BV26"/>
    <mergeCell ref="BW26:CG26"/>
    <mergeCell ref="A39:AD39"/>
    <mergeCell ref="AE39:AJ39"/>
    <mergeCell ref="AK39:AS39"/>
    <mergeCell ref="AT39:BJ39"/>
    <mergeCell ref="BK39:BV39"/>
    <mergeCell ref="BW39:CG39"/>
  </mergeCells>
  <printOptions/>
  <pageMargins left="0.6299212598425197" right="0.1968503937007874" top="0.2362204724409449" bottom="0.15748031496062992" header="0.15748031496062992" footer="0.5118110236220472"/>
  <pageSetup horizontalDpi="600" verticalDpi="600" orientation="portrait" paperSize="9" scale="48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24" max="84" man="1"/>
    <brk id="41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6"/>
  <sheetViews>
    <sheetView view="pageBreakPreview" zoomScaleSheetLayoutView="100" zoomScalePageLayoutView="0" workbookViewId="0" topLeftCell="A22">
      <selection activeCell="CF37" sqref="CF37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91" width="0.875" style="2" customWidth="1"/>
    <col min="92" max="92" width="2.875" style="2" customWidth="1"/>
    <col min="93" max="107" width="0.875" style="2" customWidth="1"/>
    <col min="108" max="108" width="2.125" style="2" customWidth="1"/>
    <col min="109" max="16384" width="0.875" style="2" customWidth="1"/>
  </cols>
  <sheetData>
    <row r="1" ht="12">
      <c r="DD1" s="6" t="s">
        <v>36</v>
      </c>
    </row>
    <row r="2" spans="1:108" s="8" customFormat="1" ht="25.5" customHeight="1">
      <c r="A2" s="241" t="s">
        <v>103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</row>
    <row r="3" spans="1:108" s="14" customFormat="1" ht="56.25" customHeight="1">
      <c r="A3" s="250" t="s">
        <v>89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 t="s">
        <v>90</v>
      </c>
      <c r="AC3" s="245"/>
      <c r="AD3" s="245"/>
      <c r="AE3" s="245"/>
      <c r="AF3" s="245"/>
      <c r="AG3" s="245"/>
      <c r="AH3" s="245" t="s">
        <v>104</v>
      </c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 t="s">
        <v>37</v>
      </c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 t="s">
        <v>92</v>
      </c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 t="s">
        <v>93</v>
      </c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5"/>
      <c r="DC3" s="245"/>
      <c r="DD3" s="251"/>
    </row>
    <row r="4" spans="1:108" s="9" customFormat="1" ht="12" customHeight="1" thickBot="1">
      <c r="A4" s="242">
        <v>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4">
        <v>2</v>
      </c>
      <c r="AC4" s="244"/>
      <c r="AD4" s="244"/>
      <c r="AE4" s="244"/>
      <c r="AF4" s="244"/>
      <c r="AG4" s="244"/>
      <c r="AH4" s="244">
        <v>3</v>
      </c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>
        <v>4</v>
      </c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>
        <v>5</v>
      </c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>
        <v>6</v>
      </c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52"/>
    </row>
    <row r="5" spans="1:108" s="15" customFormat="1" ht="23.25" customHeight="1">
      <c r="A5" s="253" t="s">
        <v>59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4"/>
      <c r="AB5" s="255" t="s">
        <v>38</v>
      </c>
      <c r="AC5" s="256"/>
      <c r="AD5" s="256"/>
      <c r="AE5" s="256"/>
      <c r="AF5" s="256"/>
      <c r="AG5" s="256"/>
      <c r="AH5" s="249" t="s">
        <v>105</v>
      </c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6">
        <f>BC28</f>
        <v>1104219.460000001</v>
      </c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6">
        <f>BY28</f>
        <v>1088135.4900000002</v>
      </c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6">
        <f>BC5-BY5</f>
        <v>16083.97000000067</v>
      </c>
      <c r="CP5" s="247"/>
      <c r="CQ5" s="247"/>
      <c r="CR5" s="247"/>
      <c r="CS5" s="247"/>
      <c r="CT5" s="247"/>
      <c r="CU5" s="247"/>
      <c r="CV5" s="247"/>
      <c r="CW5" s="247"/>
      <c r="CX5" s="247"/>
      <c r="CY5" s="247"/>
      <c r="CZ5" s="247"/>
      <c r="DA5" s="247"/>
      <c r="DB5" s="247"/>
      <c r="DC5" s="247"/>
      <c r="DD5" s="248"/>
    </row>
    <row r="6" spans="1:108" s="15" customFormat="1" ht="13.5" customHeight="1">
      <c r="A6" s="227" t="s">
        <v>95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8"/>
      <c r="AB6" s="229" t="s">
        <v>39</v>
      </c>
      <c r="AC6" s="230"/>
      <c r="AD6" s="230"/>
      <c r="AE6" s="230"/>
      <c r="AF6" s="230"/>
      <c r="AG6" s="231"/>
      <c r="AH6" s="235" t="s">
        <v>105</v>
      </c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7"/>
      <c r="BC6" s="257" t="s">
        <v>11</v>
      </c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63"/>
      <c r="BY6" s="257" t="s">
        <v>11</v>
      </c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63"/>
      <c r="CO6" s="257" t="s">
        <v>11</v>
      </c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9"/>
    </row>
    <row r="7" spans="1:108" ht="23.25" customHeight="1">
      <c r="A7" s="265" t="s">
        <v>106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6"/>
      <c r="AB7" s="232"/>
      <c r="AC7" s="233"/>
      <c r="AD7" s="233"/>
      <c r="AE7" s="233"/>
      <c r="AF7" s="233"/>
      <c r="AG7" s="234"/>
      <c r="AH7" s="238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40"/>
      <c r="BC7" s="260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4"/>
      <c r="BY7" s="260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4"/>
      <c r="CO7" s="260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2"/>
    </row>
    <row r="8" spans="1:108" ht="13.5" customHeight="1">
      <c r="A8" s="267" t="s">
        <v>40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8"/>
      <c r="AB8" s="229"/>
      <c r="AC8" s="230"/>
      <c r="AD8" s="230"/>
      <c r="AE8" s="230"/>
      <c r="AF8" s="230"/>
      <c r="AG8" s="231"/>
      <c r="AH8" s="235" t="s">
        <v>11</v>
      </c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7"/>
      <c r="BC8" s="257" t="s">
        <v>11</v>
      </c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63"/>
      <c r="BY8" s="257" t="s">
        <v>11</v>
      </c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63"/>
      <c r="CO8" s="257" t="s">
        <v>11</v>
      </c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58"/>
      <c r="DC8" s="258"/>
      <c r="DD8" s="259"/>
    </row>
    <row r="9" spans="1:108" ht="13.5" customHeight="1">
      <c r="A9" s="225" t="s">
        <v>11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6"/>
      <c r="AB9" s="232"/>
      <c r="AC9" s="233"/>
      <c r="AD9" s="233"/>
      <c r="AE9" s="233"/>
      <c r="AF9" s="233"/>
      <c r="AG9" s="234"/>
      <c r="AH9" s="238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40"/>
      <c r="BC9" s="260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4"/>
      <c r="BY9" s="260"/>
      <c r="BZ9" s="261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4"/>
      <c r="CO9" s="260"/>
      <c r="CP9" s="261"/>
      <c r="CQ9" s="261"/>
      <c r="CR9" s="261"/>
      <c r="CS9" s="261"/>
      <c r="CT9" s="261"/>
      <c r="CU9" s="261"/>
      <c r="CV9" s="261"/>
      <c r="CW9" s="261"/>
      <c r="CX9" s="261"/>
      <c r="CY9" s="261"/>
      <c r="CZ9" s="261"/>
      <c r="DA9" s="261"/>
      <c r="DB9" s="261"/>
      <c r="DC9" s="261"/>
      <c r="DD9" s="262"/>
    </row>
    <row r="10" spans="1:108" ht="13.5" customHeight="1">
      <c r="A10" s="274" t="s">
        <v>11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5"/>
      <c r="AB10" s="271"/>
      <c r="AC10" s="272"/>
      <c r="AD10" s="272"/>
      <c r="AE10" s="272"/>
      <c r="AF10" s="272"/>
      <c r="AG10" s="272"/>
      <c r="AH10" s="273" t="s">
        <v>11</v>
      </c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269" t="s">
        <v>11</v>
      </c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 t="s">
        <v>11</v>
      </c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 t="s">
        <v>11</v>
      </c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  <c r="DB10" s="269"/>
      <c r="DC10" s="269"/>
      <c r="DD10" s="270"/>
    </row>
    <row r="11" spans="1:108" ht="13.5" customHeight="1">
      <c r="A11" s="274" t="s">
        <v>11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5"/>
      <c r="AB11" s="271"/>
      <c r="AC11" s="272"/>
      <c r="AD11" s="272"/>
      <c r="AE11" s="272"/>
      <c r="AF11" s="272"/>
      <c r="AG11" s="272"/>
      <c r="AH11" s="273" t="s">
        <v>11</v>
      </c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69" t="s">
        <v>11</v>
      </c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 t="s">
        <v>11</v>
      </c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9"/>
      <c r="CO11" s="269" t="s">
        <v>11</v>
      </c>
      <c r="CP11" s="269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/>
      <c r="DA11" s="269"/>
      <c r="DB11" s="269"/>
      <c r="DC11" s="269"/>
      <c r="DD11" s="270"/>
    </row>
    <row r="12" spans="1:108" ht="13.5" customHeight="1">
      <c r="A12" s="274" t="s">
        <v>11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5"/>
      <c r="AB12" s="271"/>
      <c r="AC12" s="272"/>
      <c r="AD12" s="272"/>
      <c r="AE12" s="272"/>
      <c r="AF12" s="272"/>
      <c r="AG12" s="272"/>
      <c r="AH12" s="273" t="s">
        <v>11</v>
      </c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69" t="s">
        <v>11</v>
      </c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 t="s">
        <v>11</v>
      </c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 t="s">
        <v>11</v>
      </c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70"/>
    </row>
    <row r="13" spans="1:108" ht="13.5" customHeight="1">
      <c r="A13" s="274" t="s">
        <v>11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5"/>
      <c r="AB13" s="271"/>
      <c r="AC13" s="272"/>
      <c r="AD13" s="272"/>
      <c r="AE13" s="272"/>
      <c r="AF13" s="272"/>
      <c r="AG13" s="272"/>
      <c r="AH13" s="273" t="s">
        <v>11</v>
      </c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69" t="s">
        <v>11</v>
      </c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/>
      <c r="BX13" s="269"/>
      <c r="BY13" s="269" t="s">
        <v>11</v>
      </c>
      <c r="BZ13" s="269"/>
      <c r="CA13" s="269"/>
      <c r="CB13" s="269"/>
      <c r="CC13" s="269"/>
      <c r="CD13" s="269"/>
      <c r="CE13" s="269"/>
      <c r="CF13" s="269"/>
      <c r="CG13" s="269"/>
      <c r="CH13" s="269"/>
      <c r="CI13" s="269"/>
      <c r="CJ13" s="269"/>
      <c r="CK13" s="269"/>
      <c r="CL13" s="269"/>
      <c r="CM13" s="269"/>
      <c r="CN13" s="269"/>
      <c r="CO13" s="269" t="s">
        <v>11</v>
      </c>
      <c r="CP13" s="269"/>
      <c r="CQ13" s="269"/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  <c r="DB13" s="269"/>
      <c r="DC13" s="269"/>
      <c r="DD13" s="270"/>
    </row>
    <row r="14" spans="1:108" ht="13.5" customHeight="1">
      <c r="A14" s="274" t="s">
        <v>11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5"/>
      <c r="AB14" s="271"/>
      <c r="AC14" s="272"/>
      <c r="AD14" s="272"/>
      <c r="AE14" s="272"/>
      <c r="AF14" s="272"/>
      <c r="AG14" s="272"/>
      <c r="AH14" s="273" t="s">
        <v>11</v>
      </c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69" t="s">
        <v>11</v>
      </c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  <c r="BY14" s="269" t="s">
        <v>11</v>
      </c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69"/>
      <c r="CN14" s="269"/>
      <c r="CO14" s="269" t="s">
        <v>11</v>
      </c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9"/>
      <c r="DC14" s="269"/>
      <c r="DD14" s="270"/>
    </row>
    <row r="15" spans="1:108" ht="13.5" customHeight="1">
      <c r="A15" s="274" t="s">
        <v>11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5"/>
      <c r="AB15" s="271"/>
      <c r="AC15" s="272"/>
      <c r="AD15" s="272"/>
      <c r="AE15" s="272"/>
      <c r="AF15" s="272"/>
      <c r="AG15" s="272"/>
      <c r="AH15" s="273" t="s">
        <v>11</v>
      </c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/>
      <c r="BC15" s="269" t="s">
        <v>11</v>
      </c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/>
      <c r="BX15" s="269"/>
      <c r="BY15" s="269" t="s">
        <v>11</v>
      </c>
      <c r="BZ15" s="269"/>
      <c r="CA15" s="269"/>
      <c r="CB15" s="269"/>
      <c r="CC15" s="269"/>
      <c r="CD15" s="269"/>
      <c r="CE15" s="269"/>
      <c r="CF15" s="269"/>
      <c r="CG15" s="269"/>
      <c r="CH15" s="269"/>
      <c r="CI15" s="269"/>
      <c r="CJ15" s="269"/>
      <c r="CK15" s="269"/>
      <c r="CL15" s="269"/>
      <c r="CM15" s="269"/>
      <c r="CN15" s="269"/>
      <c r="CO15" s="269" t="s">
        <v>11</v>
      </c>
      <c r="CP15" s="269"/>
      <c r="CQ15" s="269"/>
      <c r="CR15" s="269"/>
      <c r="CS15" s="269"/>
      <c r="CT15" s="269"/>
      <c r="CU15" s="269"/>
      <c r="CV15" s="269"/>
      <c r="CW15" s="269"/>
      <c r="CX15" s="269"/>
      <c r="CY15" s="269"/>
      <c r="CZ15" s="269"/>
      <c r="DA15" s="269"/>
      <c r="DB15" s="269"/>
      <c r="DC15" s="269"/>
      <c r="DD15" s="270"/>
    </row>
    <row r="16" spans="1:108" ht="13.5" customHeight="1">
      <c r="A16" s="274" t="s">
        <v>11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5"/>
      <c r="AB16" s="271"/>
      <c r="AC16" s="272"/>
      <c r="AD16" s="272"/>
      <c r="AE16" s="272"/>
      <c r="AF16" s="272"/>
      <c r="AG16" s="272"/>
      <c r="AH16" s="273" t="s">
        <v>11</v>
      </c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69" t="s">
        <v>11</v>
      </c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69"/>
      <c r="BY16" s="269" t="s">
        <v>11</v>
      </c>
      <c r="BZ16" s="269"/>
      <c r="CA16" s="269"/>
      <c r="CB16" s="269"/>
      <c r="CC16" s="269"/>
      <c r="CD16" s="269"/>
      <c r="CE16" s="269"/>
      <c r="CF16" s="269"/>
      <c r="CG16" s="269"/>
      <c r="CH16" s="269"/>
      <c r="CI16" s="269"/>
      <c r="CJ16" s="269"/>
      <c r="CK16" s="269"/>
      <c r="CL16" s="269"/>
      <c r="CM16" s="269"/>
      <c r="CN16" s="269"/>
      <c r="CO16" s="269" t="s">
        <v>11</v>
      </c>
      <c r="CP16" s="269"/>
      <c r="CQ16" s="269"/>
      <c r="CR16" s="269"/>
      <c r="CS16" s="269"/>
      <c r="CT16" s="269"/>
      <c r="CU16" s="269"/>
      <c r="CV16" s="269"/>
      <c r="CW16" s="269"/>
      <c r="CX16" s="269"/>
      <c r="CY16" s="269"/>
      <c r="CZ16" s="269"/>
      <c r="DA16" s="269"/>
      <c r="DB16" s="269"/>
      <c r="DC16" s="269"/>
      <c r="DD16" s="270"/>
    </row>
    <row r="17" spans="1:108" ht="13.5" customHeight="1">
      <c r="A17" s="274" t="s">
        <v>11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5"/>
      <c r="AB17" s="271"/>
      <c r="AC17" s="272"/>
      <c r="AD17" s="272"/>
      <c r="AE17" s="272"/>
      <c r="AF17" s="272"/>
      <c r="AG17" s="272"/>
      <c r="AH17" s="273" t="s">
        <v>11</v>
      </c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69" t="s">
        <v>11</v>
      </c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  <c r="BY17" s="269" t="s">
        <v>11</v>
      </c>
      <c r="BZ17" s="269"/>
      <c r="CA17" s="269"/>
      <c r="CB17" s="269"/>
      <c r="CC17" s="269"/>
      <c r="CD17" s="269"/>
      <c r="CE17" s="269"/>
      <c r="CF17" s="269"/>
      <c r="CG17" s="269"/>
      <c r="CH17" s="269"/>
      <c r="CI17" s="269"/>
      <c r="CJ17" s="269"/>
      <c r="CK17" s="269"/>
      <c r="CL17" s="269"/>
      <c r="CM17" s="269"/>
      <c r="CN17" s="269"/>
      <c r="CO17" s="269" t="s">
        <v>11</v>
      </c>
      <c r="CP17" s="269"/>
      <c r="CQ17" s="269"/>
      <c r="CR17" s="269"/>
      <c r="CS17" s="269"/>
      <c r="CT17" s="269"/>
      <c r="CU17" s="269"/>
      <c r="CV17" s="269"/>
      <c r="CW17" s="269"/>
      <c r="CX17" s="269"/>
      <c r="CY17" s="269"/>
      <c r="CZ17" s="269"/>
      <c r="DA17" s="269"/>
      <c r="DB17" s="269"/>
      <c r="DC17" s="269"/>
      <c r="DD17" s="270"/>
    </row>
    <row r="18" spans="1:108" ht="13.5" customHeight="1">
      <c r="A18" s="274" t="s">
        <v>11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5"/>
      <c r="AB18" s="271"/>
      <c r="AC18" s="272"/>
      <c r="AD18" s="272"/>
      <c r="AE18" s="272"/>
      <c r="AF18" s="272"/>
      <c r="AG18" s="272"/>
      <c r="AH18" s="273" t="s">
        <v>11</v>
      </c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69" t="s">
        <v>11</v>
      </c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 t="s">
        <v>11</v>
      </c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 t="s">
        <v>11</v>
      </c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70"/>
    </row>
    <row r="19" spans="1:108" ht="13.5" customHeight="1">
      <c r="A19" s="274" t="s">
        <v>11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5"/>
      <c r="AB19" s="271"/>
      <c r="AC19" s="272"/>
      <c r="AD19" s="272"/>
      <c r="AE19" s="272"/>
      <c r="AF19" s="272"/>
      <c r="AG19" s="272"/>
      <c r="AH19" s="273" t="s">
        <v>11</v>
      </c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69" t="s">
        <v>11</v>
      </c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 t="s">
        <v>11</v>
      </c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 t="s">
        <v>11</v>
      </c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  <c r="CZ19" s="269"/>
      <c r="DA19" s="269"/>
      <c r="DB19" s="269"/>
      <c r="DC19" s="269"/>
      <c r="DD19" s="270"/>
    </row>
    <row r="20" spans="1:108" ht="13.5" customHeight="1">
      <c r="A20" s="274" t="s">
        <v>11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5"/>
      <c r="AB20" s="271"/>
      <c r="AC20" s="272"/>
      <c r="AD20" s="272"/>
      <c r="AE20" s="272"/>
      <c r="AF20" s="272"/>
      <c r="AG20" s="272"/>
      <c r="AH20" s="273" t="s">
        <v>11</v>
      </c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69" t="s">
        <v>11</v>
      </c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 t="s">
        <v>11</v>
      </c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 t="s">
        <v>11</v>
      </c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70"/>
    </row>
    <row r="21" spans="1:108" s="15" customFormat="1" ht="23.25" customHeight="1">
      <c r="A21" s="276" t="s">
        <v>107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7"/>
      <c r="AB21" s="271" t="s">
        <v>41</v>
      </c>
      <c r="AC21" s="272"/>
      <c r="AD21" s="272"/>
      <c r="AE21" s="272"/>
      <c r="AF21" s="272"/>
      <c r="AG21" s="272"/>
      <c r="AH21" s="273" t="s">
        <v>105</v>
      </c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69" t="s">
        <v>11</v>
      </c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 t="s">
        <v>11</v>
      </c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/>
      <c r="CN21" s="269"/>
      <c r="CO21" s="269" t="s">
        <v>11</v>
      </c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69"/>
      <c r="DA21" s="269"/>
      <c r="DB21" s="269"/>
      <c r="DC21" s="269"/>
      <c r="DD21" s="270"/>
    </row>
    <row r="22" spans="1:108" s="15" customFormat="1" ht="12.75" customHeight="1">
      <c r="A22" s="227" t="s">
        <v>40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8"/>
      <c r="AB22" s="229"/>
      <c r="AC22" s="230"/>
      <c r="AD22" s="230"/>
      <c r="AE22" s="230"/>
      <c r="AF22" s="230"/>
      <c r="AG22" s="231"/>
      <c r="AH22" s="235" t="s">
        <v>11</v>
      </c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7"/>
      <c r="BC22" s="257" t="s">
        <v>11</v>
      </c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8"/>
      <c r="BX22" s="263"/>
      <c r="BY22" s="257" t="s">
        <v>11</v>
      </c>
      <c r="BZ22" s="258"/>
      <c r="CA22" s="258"/>
      <c r="CB22" s="258"/>
      <c r="CC22" s="258"/>
      <c r="CD22" s="258"/>
      <c r="CE22" s="258"/>
      <c r="CF22" s="258"/>
      <c r="CG22" s="258"/>
      <c r="CH22" s="258"/>
      <c r="CI22" s="258"/>
      <c r="CJ22" s="258"/>
      <c r="CK22" s="258"/>
      <c r="CL22" s="258"/>
      <c r="CM22" s="258"/>
      <c r="CN22" s="263"/>
      <c r="CO22" s="257" t="s">
        <v>11</v>
      </c>
      <c r="CP22" s="258"/>
      <c r="CQ22" s="258"/>
      <c r="CR22" s="258"/>
      <c r="CS22" s="258"/>
      <c r="CT22" s="258"/>
      <c r="CU22" s="258"/>
      <c r="CV22" s="258"/>
      <c r="CW22" s="258"/>
      <c r="CX22" s="258"/>
      <c r="CY22" s="258"/>
      <c r="CZ22" s="258"/>
      <c r="DA22" s="258"/>
      <c r="DB22" s="258"/>
      <c r="DC22" s="258"/>
      <c r="DD22" s="259"/>
    </row>
    <row r="23" spans="1:108" s="15" customFormat="1" ht="13.5" customHeight="1">
      <c r="A23" s="225" t="s">
        <v>11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6"/>
      <c r="AB23" s="232"/>
      <c r="AC23" s="233"/>
      <c r="AD23" s="233"/>
      <c r="AE23" s="233"/>
      <c r="AF23" s="233"/>
      <c r="AG23" s="234"/>
      <c r="AH23" s="238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40"/>
      <c r="BC23" s="260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61"/>
      <c r="BP23" s="261"/>
      <c r="BQ23" s="261"/>
      <c r="BR23" s="261"/>
      <c r="BS23" s="261"/>
      <c r="BT23" s="261"/>
      <c r="BU23" s="261"/>
      <c r="BV23" s="261"/>
      <c r="BW23" s="261"/>
      <c r="BX23" s="264"/>
      <c r="BY23" s="260"/>
      <c r="BZ23" s="261"/>
      <c r="CA23" s="261"/>
      <c r="CB23" s="261"/>
      <c r="CC23" s="261"/>
      <c r="CD23" s="261"/>
      <c r="CE23" s="261"/>
      <c r="CF23" s="261"/>
      <c r="CG23" s="261"/>
      <c r="CH23" s="261"/>
      <c r="CI23" s="261"/>
      <c r="CJ23" s="261"/>
      <c r="CK23" s="261"/>
      <c r="CL23" s="261"/>
      <c r="CM23" s="261"/>
      <c r="CN23" s="264"/>
      <c r="CO23" s="260"/>
      <c r="CP23" s="261"/>
      <c r="CQ23" s="261"/>
      <c r="CR23" s="261"/>
      <c r="CS23" s="261"/>
      <c r="CT23" s="261"/>
      <c r="CU23" s="261"/>
      <c r="CV23" s="261"/>
      <c r="CW23" s="261"/>
      <c r="CX23" s="261"/>
      <c r="CY23" s="261"/>
      <c r="CZ23" s="261"/>
      <c r="DA23" s="261"/>
      <c r="DB23" s="261"/>
      <c r="DC23" s="261"/>
      <c r="DD23" s="262"/>
    </row>
    <row r="24" spans="1:108" s="15" customFormat="1" ht="13.5" customHeight="1">
      <c r="A24" s="274" t="s">
        <v>11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5"/>
      <c r="AB24" s="271"/>
      <c r="AC24" s="272"/>
      <c r="AD24" s="272"/>
      <c r="AE24" s="272"/>
      <c r="AF24" s="272"/>
      <c r="AG24" s="272"/>
      <c r="AH24" s="273" t="s">
        <v>11</v>
      </c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73"/>
      <c r="AZ24" s="273"/>
      <c r="BA24" s="273"/>
      <c r="BB24" s="273"/>
      <c r="BC24" s="269" t="s">
        <v>11</v>
      </c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 t="s">
        <v>11</v>
      </c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69"/>
      <c r="CL24" s="269"/>
      <c r="CM24" s="269"/>
      <c r="CN24" s="269"/>
      <c r="CO24" s="269" t="s">
        <v>11</v>
      </c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  <c r="DB24" s="269"/>
      <c r="DC24" s="269"/>
      <c r="DD24" s="270"/>
    </row>
    <row r="25" spans="1:108" s="15" customFormat="1" ht="13.5" customHeight="1">
      <c r="A25" s="274" t="s">
        <v>11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5"/>
      <c r="AB25" s="271"/>
      <c r="AC25" s="272"/>
      <c r="AD25" s="272"/>
      <c r="AE25" s="272"/>
      <c r="AF25" s="272"/>
      <c r="AG25" s="272"/>
      <c r="AH25" s="273" t="s">
        <v>11</v>
      </c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/>
      <c r="BC25" s="269" t="s">
        <v>11</v>
      </c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 t="s">
        <v>11</v>
      </c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69" t="s">
        <v>11</v>
      </c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69"/>
      <c r="DA25" s="269"/>
      <c r="DB25" s="269"/>
      <c r="DC25" s="269"/>
      <c r="DD25" s="270"/>
    </row>
    <row r="26" spans="1:108" s="15" customFormat="1" ht="13.5" customHeight="1">
      <c r="A26" s="274" t="s">
        <v>11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5"/>
      <c r="AB26" s="271"/>
      <c r="AC26" s="272"/>
      <c r="AD26" s="272"/>
      <c r="AE26" s="272"/>
      <c r="AF26" s="272"/>
      <c r="AG26" s="272"/>
      <c r="AH26" s="273" t="s">
        <v>11</v>
      </c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73"/>
      <c r="BB26" s="273"/>
      <c r="BC26" s="269" t="s">
        <v>11</v>
      </c>
      <c r="BD26" s="269"/>
      <c r="BE26" s="269"/>
      <c r="BF26" s="269"/>
      <c r="BG26" s="269"/>
      <c r="BH26" s="269"/>
      <c r="BI26" s="269"/>
      <c r="BJ26" s="269"/>
      <c r="BK26" s="269"/>
      <c r="BL26" s="269"/>
      <c r="BM26" s="269"/>
      <c r="BN26" s="269"/>
      <c r="BO26" s="269"/>
      <c r="BP26" s="269"/>
      <c r="BQ26" s="269"/>
      <c r="BR26" s="269"/>
      <c r="BS26" s="269"/>
      <c r="BT26" s="269"/>
      <c r="BU26" s="269"/>
      <c r="BV26" s="269"/>
      <c r="BW26" s="269"/>
      <c r="BX26" s="269"/>
      <c r="BY26" s="269" t="s">
        <v>11</v>
      </c>
      <c r="BZ26" s="269"/>
      <c r="CA26" s="269"/>
      <c r="CB26" s="269"/>
      <c r="CC26" s="269"/>
      <c r="CD26" s="269"/>
      <c r="CE26" s="269"/>
      <c r="CF26" s="269"/>
      <c r="CG26" s="269"/>
      <c r="CH26" s="269"/>
      <c r="CI26" s="269"/>
      <c r="CJ26" s="269"/>
      <c r="CK26" s="269"/>
      <c r="CL26" s="269"/>
      <c r="CM26" s="269"/>
      <c r="CN26" s="269"/>
      <c r="CO26" s="269" t="s">
        <v>11</v>
      </c>
      <c r="CP26" s="269"/>
      <c r="CQ26" s="269"/>
      <c r="CR26" s="269"/>
      <c r="CS26" s="269"/>
      <c r="CT26" s="269"/>
      <c r="CU26" s="269"/>
      <c r="CV26" s="269"/>
      <c r="CW26" s="269"/>
      <c r="CX26" s="269"/>
      <c r="CY26" s="269"/>
      <c r="CZ26" s="269"/>
      <c r="DA26" s="269"/>
      <c r="DB26" s="269"/>
      <c r="DC26" s="269"/>
      <c r="DD26" s="270"/>
    </row>
    <row r="27" spans="1:108" s="15" customFormat="1" ht="13.5" customHeight="1">
      <c r="A27" s="274" t="s">
        <v>11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5"/>
      <c r="AB27" s="271"/>
      <c r="AC27" s="272"/>
      <c r="AD27" s="272"/>
      <c r="AE27" s="272"/>
      <c r="AF27" s="272"/>
      <c r="AG27" s="272"/>
      <c r="AH27" s="273" t="s">
        <v>11</v>
      </c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69" t="s">
        <v>11</v>
      </c>
      <c r="BD27" s="269"/>
      <c r="BE27" s="269"/>
      <c r="BF27" s="269"/>
      <c r="BG27" s="269"/>
      <c r="BH27" s="269"/>
      <c r="BI27" s="269"/>
      <c r="BJ27" s="269"/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69"/>
      <c r="BV27" s="269"/>
      <c r="BW27" s="269"/>
      <c r="BX27" s="269"/>
      <c r="BY27" s="269" t="s">
        <v>11</v>
      </c>
      <c r="BZ27" s="269"/>
      <c r="CA27" s="269"/>
      <c r="CB27" s="269"/>
      <c r="CC27" s="269"/>
      <c r="CD27" s="269"/>
      <c r="CE27" s="269"/>
      <c r="CF27" s="269"/>
      <c r="CG27" s="269"/>
      <c r="CH27" s="269"/>
      <c r="CI27" s="269"/>
      <c r="CJ27" s="269"/>
      <c r="CK27" s="269"/>
      <c r="CL27" s="269"/>
      <c r="CM27" s="269"/>
      <c r="CN27" s="269"/>
      <c r="CO27" s="269" t="s">
        <v>11</v>
      </c>
      <c r="CP27" s="269"/>
      <c r="CQ27" s="269"/>
      <c r="CR27" s="269"/>
      <c r="CS27" s="269"/>
      <c r="CT27" s="269"/>
      <c r="CU27" s="269"/>
      <c r="CV27" s="269"/>
      <c r="CW27" s="269"/>
      <c r="CX27" s="269"/>
      <c r="CY27" s="269"/>
      <c r="CZ27" s="269"/>
      <c r="DA27" s="269"/>
      <c r="DB27" s="269"/>
      <c r="DC27" s="269"/>
      <c r="DD27" s="270"/>
    </row>
    <row r="28" spans="1:108" s="15" customFormat="1" ht="21" customHeight="1">
      <c r="A28" s="278" t="s">
        <v>42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9"/>
      <c r="AB28" s="271" t="s">
        <v>43</v>
      </c>
      <c r="AC28" s="272"/>
      <c r="AD28" s="272"/>
      <c r="AE28" s="272"/>
      <c r="AF28" s="272"/>
      <c r="AG28" s="272"/>
      <c r="AH28" s="273" t="s">
        <v>44</v>
      </c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83">
        <f>BC29+BC31</f>
        <v>1104219.460000001</v>
      </c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69"/>
      <c r="BW28" s="269"/>
      <c r="BX28" s="269"/>
      <c r="BY28" s="280">
        <f>BY29+BY31</f>
        <v>1088135.4900000002</v>
      </c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0">
        <f>BC28-BY28</f>
        <v>16083.97000000067</v>
      </c>
      <c r="CP28" s="281"/>
      <c r="CQ28" s="281"/>
      <c r="CR28" s="281"/>
      <c r="CS28" s="281"/>
      <c r="CT28" s="281"/>
      <c r="CU28" s="281"/>
      <c r="CV28" s="281"/>
      <c r="CW28" s="281"/>
      <c r="CX28" s="281"/>
      <c r="CY28" s="281"/>
      <c r="CZ28" s="281"/>
      <c r="DA28" s="281"/>
      <c r="DB28" s="281"/>
      <c r="DC28" s="281"/>
      <c r="DD28" s="282"/>
    </row>
    <row r="29" spans="1:108" s="15" customFormat="1" ht="23.25" customHeight="1">
      <c r="A29" s="276" t="s">
        <v>0</v>
      </c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7"/>
      <c r="AB29" s="271" t="s">
        <v>45</v>
      </c>
      <c r="AC29" s="272"/>
      <c r="AD29" s="272"/>
      <c r="AE29" s="272"/>
      <c r="AF29" s="272"/>
      <c r="AG29" s="272"/>
      <c r="AH29" s="273" t="s">
        <v>46</v>
      </c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83">
        <f>-стр1!BB14</f>
        <v>-57855400</v>
      </c>
      <c r="BD29" s="269"/>
      <c r="BE29" s="269"/>
      <c r="BF29" s="269"/>
      <c r="BG29" s="269"/>
      <c r="BH29" s="269"/>
      <c r="BI29" s="269"/>
      <c r="BJ29" s="269"/>
      <c r="BK29" s="269"/>
      <c r="BL29" s="269"/>
      <c r="BM29" s="269"/>
      <c r="BN29" s="269"/>
      <c r="BO29" s="269"/>
      <c r="BP29" s="269"/>
      <c r="BQ29" s="269"/>
      <c r="BR29" s="269"/>
      <c r="BS29" s="269"/>
      <c r="BT29" s="269"/>
      <c r="BU29" s="269"/>
      <c r="BV29" s="269"/>
      <c r="BW29" s="269"/>
      <c r="BX29" s="269"/>
      <c r="BY29" s="280">
        <v>-12748312.16</v>
      </c>
      <c r="BZ29" s="281"/>
      <c r="CA29" s="281"/>
      <c r="CB29" s="281"/>
      <c r="CC29" s="281"/>
      <c r="CD29" s="281"/>
      <c r="CE29" s="281"/>
      <c r="CF29" s="281"/>
      <c r="CG29" s="281"/>
      <c r="CH29" s="281"/>
      <c r="CI29" s="281"/>
      <c r="CJ29" s="281"/>
      <c r="CK29" s="281"/>
      <c r="CL29" s="281"/>
      <c r="CM29" s="281"/>
      <c r="CN29" s="281"/>
      <c r="CO29" s="281" t="s">
        <v>35</v>
      </c>
      <c r="CP29" s="281"/>
      <c r="CQ29" s="281"/>
      <c r="CR29" s="281"/>
      <c r="CS29" s="281"/>
      <c r="CT29" s="281"/>
      <c r="CU29" s="281"/>
      <c r="CV29" s="281"/>
      <c r="CW29" s="281"/>
      <c r="CX29" s="281"/>
      <c r="CY29" s="281"/>
      <c r="CZ29" s="281"/>
      <c r="DA29" s="281"/>
      <c r="DB29" s="281"/>
      <c r="DC29" s="281"/>
      <c r="DD29" s="282"/>
    </row>
    <row r="30" spans="1:108" s="15" customFormat="1" ht="13.5" customHeight="1">
      <c r="A30" s="274" t="s">
        <v>11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5"/>
      <c r="AB30" s="271"/>
      <c r="AC30" s="272"/>
      <c r="AD30" s="272"/>
      <c r="AE30" s="272"/>
      <c r="AF30" s="272"/>
      <c r="AG30" s="272"/>
      <c r="AH30" s="273" t="s">
        <v>11</v>
      </c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69" t="s">
        <v>11</v>
      </c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81" t="s">
        <v>11</v>
      </c>
      <c r="BZ30" s="281"/>
      <c r="CA30" s="281"/>
      <c r="CB30" s="281"/>
      <c r="CC30" s="281"/>
      <c r="CD30" s="281"/>
      <c r="CE30" s="281"/>
      <c r="CF30" s="281"/>
      <c r="CG30" s="281"/>
      <c r="CH30" s="281"/>
      <c r="CI30" s="281"/>
      <c r="CJ30" s="281"/>
      <c r="CK30" s="281"/>
      <c r="CL30" s="281"/>
      <c r="CM30" s="281"/>
      <c r="CN30" s="281"/>
      <c r="CO30" s="281" t="s">
        <v>35</v>
      </c>
      <c r="CP30" s="281"/>
      <c r="CQ30" s="281"/>
      <c r="CR30" s="281"/>
      <c r="CS30" s="281"/>
      <c r="CT30" s="281"/>
      <c r="CU30" s="281"/>
      <c r="CV30" s="281"/>
      <c r="CW30" s="281"/>
      <c r="CX30" s="281"/>
      <c r="CY30" s="281"/>
      <c r="CZ30" s="281"/>
      <c r="DA30" s="281"/>
      <c r="DB30" s="281"/>
      <c r="DC30" s="281"/>
      <c r="DD30" s="282"/>
    </row>
    <row r="31" spans="1:108" s="15" customFormat="1" ht="23.25" customHeight="1">
      <c r="A31" s="284" t="s">
        <v>1</v>
      </c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5"/>
      <c r="AB31" s="271" t="s">
        <v>47</v>
      </c>
      <c r="AC31" s="272"/>
      <c r="AD31" s="272"/>
      <c r="AE31" s="272"/>
      <c r="AF31" s="272"/>
      <c r="AG31" s="272"/>
      <c r="AH31" s="273" t="s">
        <v>48</v>
      </c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83">
        <f>стр2!AT7</f>
        <v>58959619.46</v>
      </c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69"/>
      <c r="BW31" s="269"/>
      <c r="BX31" s="269"/>
      <c r="BY31" s="280">
        <v>13836447.65</v>
      </c>
      <c r="BZ31" s="281"/>
      <c r="CA31" s="281"/>
      <c r="CB31" s="281"/>
      <c r="CC31" s="281"/>
      <c r="CD31" s="281"/>
      <c r="CE31" s="281"/>
      <c r="CF31" s="281"/>
      <c r="CG31" s="281"/>
      <c r="CH31" s="281"/>
      <c r="CI31" s="281"/>
      <c r="CJ31" s="281"/>
      <c r="CK31" s="281"/>
      <c r="CL31" s="281"/>
      <c r="CM31" s="281"/>
      <c r="CN31" s="281"/>
      <c r="CO31" s="281" t="s">
        <v>35</v>
      </c>
      <c r="CP31" s="281"/>
      <c r="CQ31" s="281"/>
      <c r="CR31" s="281"/>
      <c r="CS31" s="281"/>
      <c r="CT31" s="281"/>
      <c r="CU31" s="281"/>
      <c r="CV31" s="281"/>
      <c r="CW31" s="281"/>
      <c r="CX31" s="281"/>
      <c r="CY31" s="281"/>
      <c r="CZ31" s="281"/>
      <c r="DA31" s="281"/>
      <c r="DB31" s="281"/>
      <c r="DC31" s="281"/>
      <c r="DD31" s="282"/>
    </row>
    <row r="32" spans="1:108" ht="14.25" customHeight="1" thickBot="1">
      <c r="A32" s="290" t="s">
        <v>11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1"/>
      <c r="AB32" s="292"/>
      <c r="AC32" s="293"/>
      <c r="AD32" s="293"/>
      <c r="AE32" s="293"/>
      <c r="AF32" s="293"/>
      <c r="AG32" s="293"/>
      <c r="AH32" s="294" t="s">
        <v>11</v>
      </c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86" t="s">
        <v>11</v>
      </c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 t="s">
        <v>11</v>
      </c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86"/>
      <c r="CL32" s="286"/>
      <c r="CM32" s="286"/>
      <c r="CN32" s="286"/>
      <c r="CO32" s="286" t="s">
        <v>35</v>
      </c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6"/>
      <c r="DB32" s="286"/>
      <c r="DC32" s="286"/>
      <c r="DD32" s="287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161" s="1" customFormat="1" ht="12.75">
      <c r="A35" s="303" t="s">
        <v>257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26"/>
      <c r="AJ35" s="26"/>
      <c r="AK35" s="26"/>
      <c r="AL35" s="26"/>
      <c r="AM35" s="26"/>
      <c r="AN35" s="26"/>
      <c r="AO35" s="26"/>
      <c r="AP35" s="26"/>
      <c r="AQ35" s="26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P35" s="297" t="s">
        <v>258</v>
      </c>
      <c r="BQ35" s="297"/>
      <c r="BR35" s="297"/>
      <c r="BS35" s="297"/>
      <c r="BT35" s="297"/>
      <c r="BU35" s="297"/>
      <c r="BV35" s="297"/>
      <c r="BW35" s="297"/>
      <c r="BX35" s="297"/>
      <c r="BY35" s="297"/>
      <c r="BZ35" s="297"/>
      <c r="CA35" s="297"/>
      <c r="CB35" s="297"/>
      <c r="CC35" s="297"/>
      <c r="CD35" s="297"/>
      <c r="CE35" s="297"/>
      <c r="CF35" s="297"/>
      <c r="CG35" s="297"/>
      <c r="CH35" s="297"/>
      <c r="CI35" s="297"/>
      <c r="CJ35" s="297"/>
      <c r="CK35" s="297"/>
      <c r="CL35" s="297"/>
      <c r="CM35" s="297"/>
      <c r="CN35" s="297"/>
      <c r="CO35" s="297"/>
      <c r="CP35" s="297"/>
      <c r="CQ35" s="297"/>
      <c r="CR35" s="297"/>
      <c r="CS35" s="297"/>
      <c r="CT35" s="297"/>
      <c r="CU35" s="297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</row>
    <row r="36" spans="1:161" s="1" customFormat="1" ht="12.75">
      <c r="A36" s="289" t="s">
        <v>157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7"/>
      <c r="AM36" s="27"/>
      <c r="AN36" s="27"/>
      <c r="AO36" s="27"/>
      <c r="AP36" s="27"/>
      <c r="AQ36" s="27"/>
      <c r="AR36" s="296" t="s">
        <v>49</v>
      </c>
      <c r="AS36" s="296"/>
      <c r="AT36" s="296"/>
      <c r="AU36" s="296"/>
      <c r="AV36" s="296"/>
      <c r="AW36" s="296"/>
      <c r="AX36" s="296"/>
      <c r="AY36" s="296"/>
      <c r="AZ36" s="296"/>
      <c r="BA36" s="296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P36" s="288" t="s">
        <v>50</v>
      </c>
      <c r="BQ36" s="288"/>
      <c r="BR36" s="288"/>
      <c r="BS36" s="288"/>
      <c r="BT36" s="288"/>
      <c r="BU36" s="288"/>
      <c r="BV36" s="288"/>
      <c r="BW36" s="288"/>
      <c r="BX36" s="288"/>
      <c r="BY36" s="288"/>
      <c r="BZ36" s="288"/>
      <c r="CA36" s="288"/>
      <c r="CB36" s="288"/>
      <c r="CC36" s="288"/>
      <c r="CD36" s="288"/>
      <c r="CE36" s="288"/>
      <c r="CF36" s="288"/>
      <c r="CG36" s="288"/>
      <c r="CH36" s="288"/>
      <c r="CI36" s="288"/>
      <c r="CJ36" s="288"/>
      <c r="CK36" s="288"/>
      <c r="CL36" s="288"/>
      <c r="CM36" s="288"/>
      <c r="CN36" s="288"/>
      <c r="CO36" s="288"/>
      <c r="CP36" s="288"/>
      <c r="CQ36" s="288"/>
      <c r="CR36" s="288"/>
      <c r="CS36" s="288"/>
      <c r="CT36" s="288"/>
      <c r="CU36" s="288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</row>
    <row r="37" s="1" customFormat="1" ht="20.25" customHeight="1"/>
    <row r="38" spans="1:99" s="1" customFormat="1" ht="12.75">
      <c r="A38" s="289" t="s">
        <v>281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P38" s="297" t="s">
        <v>222</v>
      </c>
      <c r="BQ38" s="297"/>
      <c r="BR38" s="297"/>
      <c r="BS38" s="297"/>
      <c r="BT38" s="297"/>
      <c r="BU38" s="297"/>
      <c r="BV38" s="297"/>
      <c r="BW38" s="297"/>
      <c r="BX38" s="297"/>
      <c r="BY38" s="297"/>
      <c r="BZ38" s="297"/>
      <c r="CA38" s="297"/>
      <c r="CB38" s="297"/>
      <c r="CC38" s="297"/>
      <c r="CD38" s="297"/>
      <c r="CE38" s="297"/>
      <c r="CF38" s="297"/>
      <c r="CG38" s="297"/>
      <c r="CH38" s="297"/>
      <c r="CI38" s="297"/>
      <c r="CJ38" s="297"/>
      <c r="CK38" s="297"/>
      <c r="CL38" s="297"/>
      <c r="CM38" s="297"/>
      <c r="CN38" s="297"/>
      <c r="CO38" s="297"/>
      <c r="CP38" s="297"/>
      <c r="CQ38" s="297"/>
      <c r="CR38" s="297"/>
      <c r="CS38" s="297"/>
      <c r="CT38" s="297"/>
      <c r="CU38" s="297"/>
    </row>
    <row r="39" spans="1:162" s="1" customFormat="1" ht="12.75">
      <c r="A39" s="289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96" t="s">
        <v>49</v>
      </c>
      <c r="AS39" s="296"/>
      <c r="AT39" s="296"/>
      <c r="AU39" s="296"/>
      <c r="AV39" s="296"/>
      <c r="AW39" s="296"/>
      <c r="AX39" s="296"/>
      <c r="AY39" s="296"/>
      <c r="AZ39" s="296"/>
      <c r="BA39" s="29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88" t="s">
        <v>50</v>
      </c>
      <c r="BQ39" s="288"/>
      <c r="BR39" s="288"/>
      <c r="BS39" s="288"/>
      <c r="BT39" s="288"/>
      <c r="BU39" s="288"/>
      <c r="BV39" s="288"/>
      <c r="BW39" s="288"/>
      <c r="BX39" s="288"/>
      <c r="BY39" s="288"/>
      <c r="BZ39" s="288"/>
      <c r="CA39" s="288"/>
      <c r="CB39" s="288"/>
      <c r="CC39" s="288"/>
      <c r="CD39" s="288"/>
      <c r="CE39" s="288"/>
      <c r="CF39" s="288"/>
      <c r="CG39" s="288"/>
      <c r="CH39" s="288"/>
      <c r="CI39" s="288"/>
      <c r="CJ39" s="288"/>
      <c r="CK39" s="288"/>
      <c r="CL39" s="288"/>
      <c r="CM39" s="288"/>
      <c r="CN39" s="288"/>
      <c r="CO39" s="288"/>
      <c r="CP39" s="288"/>
      <c r="CQ39" s="288"/>
      <c r="CR39" s="288"/>
      <c r="CS39" s="288"/>
      <c r="CT39" s="288"/>
      <c r="CU39" s="288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</row>
    <row r="40" spans="27:162" s="1" customFormat="1" ht="12.75"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</row>
    <row r="41" s="1" customFormat="1" ht="19.5" customHeight="1"/>
    <row r="42" spans="1:162" s="1" customFormat="1" ht="12.75">
      <c r="A42" s="289" t="s">
        <v>224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"/>
      <c r="AG42" s="28"/>
      <c r="AH42" s="28"/>
      <c r="AI42" s="28"/>
      <c r="AJ42" s="28"/>
      <c r="AK42" s="28"/>
      <c r="AN42" s="26"/>
      <c r="AO42" s="26"/>
      <c r="AP42" s="26"/>
      <c r="AQ42" s="26"/>
      <c r="AR42" s="295"/>
      <c r="AS42" s="295"/>
      <c r="AT42" s="295"/>
      <c r="AU42" s="295"/>
      <c r="AV42" s="295"/>
      <c r="AW42" s="295"/>
      <c r="AX42" s="295"/>
      <c r="AY42" s="295"/>
      <c r="AZ42" s="295"/>
      <c r="BA42" s="295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97" t="s">
        <v>248</v>
      </c>
      <c r="BQ42" s="297"/>
      <c r="BR42" s="297"/>
      <c r="BS42" s="297"/>
      <c r="BT42" s="297"/>
      <c r="BU42" s="297"/>
      <c r="BV42" s="297"/>
      <c r="BW42" s="297"/>
      <c r="BX42" s="297"/>
      <c r="BY42" s="297"/>
      <c r="BZ42" s="297"/>
      <c r="CA42" s="297"/>
      <c r="CB42" s="297"/>
      <c r="CC42" s="297"/>
      <c r="CD42" s="297"/>
      <c r="CE42" s="297"/>
      <c r="CF42" s="297"/>
      <c r="CG42" s="297"/>
      <c r="CH42" s="297"/>
      <c r="CI42" s="297"/>
      <c r="CJ42" s="297"/>
      <c r="CK42" s="297"/>
      <c r="CL42" s="297"/>
      <c r="CM42" s="297"/>
      <c r="CN42" s="297"/>
      <c r="CO42" s="297"/>
      <c r="CP42" s="297"/>
      <c r="CQ42" s="297"/>
      <c r="CR42" s="297"/>
      <c r="CS42" s="297"/>
      <c r="CT42" s="297"/>
      <c r="CU42" s="297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</row>
    <row r="43" spans="1:162" s="1" customFormat="1" ht="12.75">
      <c r="A43" s="289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N43" s="27"/>
      <c r="AO43" s="27"/>
      <c r="AP43" s="27"/>
      <c r="AQ43" s="27"/>
      <c r="AR43" s="296" t="s">
        <v>49</v>
      </c>
      <c r="AS43" s="296"/>
      <c r="AT43" s="296"/>
      <c r="AU43" s="296"/>
      <c r="AV43" s="296"/>
      <c r="AW43" s="296"/>
      <c r="AX43" s="296"/>
      <c r="AY43" s="296"/>
      <c r="AZ43" s="296"/>
      <c r="BA43" s="296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88" t="s">
        <v>50</v>
      </c>
      <c r="BQ43" s="288"/>
      <c r="BR43" s="288"/>
      <c r="BS43" s="288"/>
      <c r="BT43" s="288"/>
      <c r="BU43" s="288"/>
      <c r="BV43" s="288"/>
      <c r="BW43" s="288"/>
      <c r="BX43" s="288"/>
      <c r="BY43" s="288"/>
      <c r="BZ43" s="288"/>
      <c r="CA43" s="288"/>
      <c r="CB43" s="288"/>
      <c r="CC43" s="288"/>
      <c r="CD43" s="288"/>
      <c r="CE43" s="288"/>
      <c r="CF43" s="288"/>
      <c r="CG43" s="288"/>
      <c r="CH43" s="288"/>
      <c r="CI43" s="288"/>
      <c r="CJ43" s="288"/>
      <c r="CK43" s="288"/>
      <c r="CL43" s="288"/>
      <c r="CM43" s="288"/>
      <c r="CN43" s="288"/>
      <c r="CO43" s="288"/>
      <c r="CP43" s="288"/>
      <c r="CQ43" s="288"/>
      <c r="CR43" s="288"/>
      <c r="CS43" s="288"/>
      <c r="CT43" s="288"/>
      <c r="CU43" s="288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</row>
    <row r="44" s="1" customFormat="1" ht="19.5" customHeight="1"/>
    <row r="45" spans="1:37" s="1" customFormat="1" ht="12.75">
      <c r="A45" s="299" t="s">
        <v>51</v>
      </c>
      <c r="B45" s="299"/>
      <c r="C45" s="301" t="s">
        <v>286</v>
      </c>
      <c r="D45" s="301"/>
      <c r="E45" s="301"/>
      <c r="F45" s="301"/>
      <c r="G45" s="301"/>
      <c r="H45" s="302" t="s">
        <v>51</v>
      </c>
      <c r="I45" s="302"/>
      <c r="J45" s="298" t="str">
        <f>стр1!AR5</f>
        <v>июля</v>
      </c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9" t="str">
        <f>стр1!BB5</f>
        <v>2023 г.</v>
      </c>
      <c r="AD45" s="299"/>
      <c r="AE45" s="299"/>
      <c r="AF45" s="299"/>
      <c r="AG45" s="299"/>
      <c r="AH45" s="300"/>
      <c r="AI45" s="300"/>
      <c r="AJ45" s="11"/>
      <c r="AK45" s="1" t="s">
        <v>52</v>
      </c>
    </row>
    <row r="46" s="1" customFormat="1" ht="12.75">
      <c r="J46" s="11"/>
    </row>
    <row r="47" s="1" customFormat="1" ht="12.75"/>
  </sheetData>
  <sheetProtection/>
  <mergeCells count="191"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A40:AR40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5:CU35"/>
    <mergeCell ref="BY32:CN32"/>
    <mergeCell ref="CO32:DD32"/>
    <mergeCell ref="BY31:CN31"/>
    <mergeCell ref="CO31:DD31"/>
    <mergeCell ref="BP36:CU36"/>
    <mergeCell ref="BY29:CN29"/>
    <mergeCell ref="CO29:DD29"/>
    <mergeCell ref="A31:AA31"/>
    <mergeCell ref="AB31:AG31"/>
    <mergeCell ref="AH31:BB31"/>
    <mergeCell ref="BC31:BX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BC28:BX28"/>
    <mergeCell ref="A27:AA27"/>
    <mergeCell ref="AB27:AG27"/>
    <mergeCell ref="AH27:BB27"/>
    <mergeCell ref="BC27:BX27"/>
    <mergeCell ref="BY28:CN28"/>
    <mergeCell ref="AB22:AG23"/>
    <mergeCell ref="BC26:BX26"/>
    <mergeCell ref="AB26:AG26"/>
    <mergeCell ref="BY24:CN24"/>
    <mergeCell ref="BY25:CN25"/>
    <mergeCell ref="AB20:AG20"/>
    <mergeCell ref="AH20:BB20"/>
    <mergeCell ref="A28:AA28"/>
    <mergeCell ref="AB28:AG28"/>
    <mergeCell ref="AH28:BB28"/>
    <mergeCell ref="A26:AA26"/>
    <mergeCell ref="AH26:BB26"/>
    <mergeCell ref="AB21:AG21"/>
    <mergeCell ref="AH22:BB23"/>
    <mergeCell ref="AH21:BB21"/>
    <mergeCell ref="A23:AA23"/>
    <mergeCell ref="A21:AA21"/>
    <mergeCell ref="A22:AA22"/>
    <mergeCell ref="CO24:DD24"/>
    <mergeCell ref="CO25:DD25"/>
    <mergeCell ref="A24:AA24"/>
    <mergeCell ref="AB24:AG24"/>
    <mergeCell ref="AH24:BB24"/>
    <mergeCell ref="BC24:BX24"/>
    <mergeCell ref="CO21:DD21"/>
    <mergeCell ref="BY18:CN18"/>
    <mergeCell ref="BC22:BX23"/>
    <mergeCell ref="BY22:CN23"/>
    <mergeCell ref="CO20:DD20"/>
    <mergeCell ref="BC20:BX20"/>
    <mergeCell ref="BY20:CN20"/>
    <mergeCell ref="BY21:CN21"/>
    <mergeCell ref="CO22:DD23"/>
    <mergeCell ref="BC21:BX21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B18:AG18"/>
    <mergeCell ref="AH18:BB18"/>
    <mergeCell ref="AB16:AG16"/>
    <mergeCell ref="AH16:BB16"/>
    <mergeCell ref="CO18:DD18"/>
    <mergeCell ref="CO19:DD19"/>
    <mergeCell ref="BC19:BX19"/>
    <mergeCell ref="BC18:BX18"/>
    <mergeCell ref="BY19:CN19"/>
    <mergeCell ref="CO17:DD17"/>
    <mergeCell ref="BC17:BX17"/>
    <mergeCell ref="BY17:CN17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4:AG14"/>
    <mergeCell ref="AH14:BB14"/>
    <mergeCell ref="AB13:AG13"/>
    <mergeCell ref="A14:AA14"/>
    <mergeCell ref="AH13:BB13"/>
    <mergeCell ref="A11:AA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0:BX10"/>
    <mergeCell ref="A7:AA7"/>
    <mergeCell ref="A8:AA8"/>
    <mergeCell ref="BY10:CN10"/>
    <mergeCell ref="CO10:DD10"/>
    <mergeCell ref="BC8:BX9"/>
    <mergeCell ref="BY8:CN9"/>
    <mergeCell ref="AB10:AG10"/>
    <mergeCell ref="AH10:BB10"/>
    <mergeCell ref="AB8:AG9"/>
    <mergeCell ref="AH8:BB9"/>
    <mergeCell ref="AB5:AG5"/>
    <mergeCell ref="CO6:DD7"/>
    <mergeCell ref="BC5:BX5"/>
    <mergeCell ref="BY5:CN5"/>
    <mergeCell ref="CO8:DD9"/>
    <mergeCell ref="BY6:CN7"/>
    <mergeCell ref="BC6:BX7"/>
    <mergeCell ref="AH3:BB3"/>
    <mergeCell ref="CO5:DD5"/>
    <mergeCell ref="AH5:BB5"/>
    <mergeCell ref="A3:AA3"/>
    <mergeCell ref="AB3:AG3"/>
    <mergeCell ref="CO3:DD3"/>
    <mergeCell ref="BY3:CN3"/>
    <mergeCell ref="CO4:DD4"/>
    <mergeCell ref="BC3:BX3"/>
    <mergeCell ref="A5:AA5"/>
    <mergeCell ref="A9:AA9"/>
    <mergeCell ref="A6:AA6"/>
    <mergeCell ref="AB6:AG7"/>
    <mergeCell ref="AH6:BB7"/>
    <mergeCell ref="A2:DD2"/>
    <mergeCell ref="A4:AA4"/>
    <mergeCell ref="AB4:AG4"/>
    <mergeCell ref="AH4:BB4"/>
    <mergeCell ref="BY4:CN4"/>
    <mergeCell ref="BC4:BX4"/>
  </mergeCells>
  <printOptions/>
  <pageMargins left="0.7875" right="0.39375" top="0.5902777777777778" bottom="0.39375" header="0.19652777777777777" footer="0.5118055555555556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GL-Buhgalter</cp:lastModifiedBy>
  <cp:lastPrinted>2023-07-06T10:26:50Z</cp:lastPrinted>
  <dcterms:created xsi:type="dcterms:W3CDTF">2010-02-04T12:03:32Z</dcterms:created>
  <dcterms:modified xsi:type="dcterms:W3CDTF">2023-07-06T10:27:06Z</dcterms:modified>
  <cp:category/>
  <cp:version/>
  <cp:contentType/>
  <cp:contentStatus/>
</cp:coreProperties>
</file>