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2"/>
  </bookViews>
  <sheets>
    <sheet name="стр1" sheetId="1" r:id="rId1"/>
    <sheet name="стр2" sheetId="2" r:id="rId2"/>
    <sheet name="стр3 (2)" sheetId="3" r:id="rId3"/>
  </sheets>
  <definedNames>
    <definedName name="_xlnm.Print_Area" localSheetId="0">'стр1'!$A$1:$DA$80</definedName>
    <definedName name="_xlnm.Print_Area" localSheetId="1">'стр2'!$A$1:$CG$63</definedName>
  </definedNames>
  <calcPr fullCalcOnLoad="1"/>
</workbook>
</file>

<file path=xl/sharedStrings.xml><?xml version="1.0" encoding="utf-8"?>
<sst xmlns="http://schemas.openxmlformats.org/spreadsheetml/2006/main" count="526" uniqueCount="306">
  <si>
    <t>увеличение остатков средств, всего</t>
  </si>
  <si>
    <t>уменьшение остатков средств, всего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</si>
  <si>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</si>
  <si>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951 0503 0130028410 244</t>
  </si>
  <si>
    <t>951 0503 0130028420 244</t>
  </si>
  <si>
    <t>951 0503 0130028430 244</t>
  </si>
  <si>
    <t>951 0801 0410000590 611</t>
  </si>
  <si>
    <t>951 0801 0410000590 612</t>
  </si>
  <si>
    <t>182 1 01 00000 00 0000 000</t>
  </si>
  <si>
    <t>Налог на доходы физических лиц</t>
  </si>
  <si>
    <t>182 1 01 02000 01 0000 110</t>
  </si>
  <si>
    <t>-</t>
  </si>
  <si>
    <t>НАЛОГИ НА СОВОКУПНЫЙ ДОХОД</t>
  </si>
  <si>
    <t xml:space="preserve">182 1 05 00000 00 0000 000 </t>
  </si>
  <si>
    <t> Единый сельскохозяйственный налог</t>
  </si>
  <si>
    <t>НАЛОГИ НА ИМУЩЕСТВО</t>
  </si>
  <si>
    <t>182 1 06 00000 00  0000 000</t>
  </si>
  <si>
    <t>Налог на имущество  физических лиц</t>
  </si>
  <si>
    <t>182 1 06 01000 00 0000 110</t>
  </si>
  <si>
    <t>182 1 06 01030 10 0000 110</t>
  </si>
  <si>
    <t>182 1 06 01030 10 1000 110</t>
  </si>
  <si>
    <t>Земельный налог</t>
  </si>
  <si>
    <t>182 1 06 06000 00 0000 110</t>
  </si>
  <si>
    <t> ДОХОДЫ ОТ ИСПОЛЬЗОВАНИЯ ИМУЩЕСТВА, НАХОДЯЩЕГОСЯ В ГОСУДАРСТВЕННОЙ И МУНИЦИПАЛЬНОЙ СОБСТВЕННОСТИ</t>
  </si>
  <si>
    <t xml:space="preserve">000 1 11 00000 00 0000 000 </t>
  </si>
  <si>
    <t>БЕЗВОЗМЕЗДНЫЕ ПОСТУПЛЕНИЯ</t>
  </si>
  <si>
    <t>951 2 00 00000 00 0000 000</t>
  </si>
  <si>
    <t>БЕЗВОЗМЕЗДНЫЕ ПОСТУПЛЕНИЯ ОТ ДРУГИХ БЮДЖЕТОВ БЮДЖЕТНОЙ СИСТЕМЫ РОССИЙСКОЙ ФЕДЕРАЦИИ</t>
  </si>
  <si>
    <t>951 2 02 00000 00 0000 000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</si>
  <si>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</si>
  <si>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воинские комиссариаты</t>
  </si>
  <si>
    <t>Форма 0503117 с. 2</t>
  </si>
  <si>
    <t>2. РАСХОДЫ БЮДЖЕТА</t>
  </si>
  <si>
    <t>Код расхода по бюджетной классификации</t>
  </si>
  <si>
    <t>200</t>
  </si>
  <si>
    <t>х</t>
  </si>
  <si>
    <t>Форма 0503117 с. 3</t>
  </si>
  <si>
    <t>Утвержденные 
бюджетные 
назначения</t>
  </si>
  <si>
    <t>500</t>
  </si>
  <si>
    <t>520</t>
  </si>
  <si>
    <t>из них:</t>
  </si>
  <si>
    <t>620</t>
  </si>
  <si>
    <t>Изменение остатков средств</t>
  </si>
  <si>
    <t>700</t>
  </si>
  <si>
    <t>000 0105 00 00 00 0000 000</t>
  </si>
  <si>
    <t>710</t>
  </si>
  <si>
    <t>000 0105 02 01 10 0000 510</t>
  </si>
  <si>
    <t>720</t>
  </si>
  <si>
    <t>000 0105 02 01 10 0000 610</t>
  </si>
  <si>
    <t>(подпись)</t>
  </si>
  <si>
    <t>(расшифровка подписи)</t>
  </si>
  <si>
    <t>"</t>
  </si>
  <si>
    <t>г.</t>
  </si>
  <si>
    <t>Субвенции местным бюджетам на выполнение передаваемых полномочий субъектов Российской Федерации</t>
  </si>
  <si>
    <t>951 1 11 05020 00 0000 120</t>
  </si>
  <si>
    <t>951 1 11 05025 10 0000 120</t>
  </si>
  <si>
    <t>182 1 01 02030 01 0000 110</t>
  </si>
  <si>
    <t>182 1 01 02030 01 1000 110</t>
  </si>
  <si>
    <t>182 1 06 06030 00 0000 110</t>
  </si>
  <si>
    <t>Источники финансирования дефицита бюджета - всего</t>
  </si>
  <si>
    <t xml:space="preserve">Расходы бюджета - всего </t>
  </si>
  <si>
    <t>60644455</t>
  </si>
  <si>
    <t>по ОКТМО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</si>
  <si>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</si>
  <si>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951 1 11 05070 00 0000 120</t>
  </si>
  <si>
    <t>951 1 11 05075 10 0000 120</t>
  </si>
  <si>
    <t>182 1 05 03010 01 0000 110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</si>
  <si>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</si>
  <si>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</si>
  <si>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</si>
  <si>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</si>
  <si>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</si>
  <si>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</si>
  <si>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951 0111 9910090100 870</t>
  </si>
  <si>
    <t>951 0113 9990021020 244</t>
  </si>
  <si>
    <t>951 0113 9990022960 244</t>
  </si>
  <si>
    <t>951 0203 9990051180 121</t>
  </si>
  <si>
    <t>951 0203 9990051180 129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</si>
  <si>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(Фонд оплаты труда государственных (муниципальных) органов и взносы по обязательному социальному страхованию)</t>
  </si>
  <si>
    <t>951 0104 0310028040 244</t>
  </si>
  <si>
    <t>951 0104 8910000110 121</t>
  </si>
  <si>
    <t>951 0104 8910000110 122</t>
  </si>
  <si>
    <t>951 0104 8910000110 129</t>
  </si>
  <si>
    <t>951 0104 8910000190 244</t>
  </si>
  <si>
    <t>Наименование публично-правового образования</t>
  </si>
  <si>
    <t>Бюджет Песчанокопского сельского поселения</t>
  </si>
  <si>
    <t xml:space="preserve">Единица измерения: руб. </t>
  </si>
  <si>
    <t>383</t>
  </si>
  <si>
    <t>1. ДОХОДЫ БЮДЖЕТА</t>
  </si>
  <si>
    <t>Наименование показателя</t>
  </si>
  <si>
    <t>Код стро-ки</t>
  </si>
  <si>
    <t>Утвержденные бюджетные назначения</t>
  </si>
  <si>
    <t>Исполнено</t>
  </si>
  <si>
    <t>Неисполненные назначения</t>
  </si>
  <si>
    <t>010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</si>
  <si>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</si>
  <si>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</si>
  <si>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</si>
  <si>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</si>
  <si>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Налог на доходы физических лиц с доходов, источником  
которых является налоговый агент, за исключением доходов, 
в отношении которых исчисление и уплата налога 
осуществляются в соответствии со статьями 227, 2271 и 228 
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</si>
  <si>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182 1 05 03000 01 0000 110</t>
  </si>
  <si>
    <t>Результат исполнения бюджета (дефицит / профицит)</t>
  </si>
  <si>
    <t>Форма по ОКУД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</si>
  <si>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</si>
  <si>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</si>
  <si>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Х</t>
  </si>
  <si>
    <t>источники внутреннего финансирования бюджета</t>
  </si>
  <si>
    <t>источники внешнего финансирования бюджета</t>
  </si>
  <si>
    <t>182 1 01 02010 01 0000 110</t>
  </si>
  <si>
    <t>182 1 01 02010 01 1000 110</t>
  </si>
  <si>
    <t>182 1 05 03010 01 1000 110</t>
  </si>
  <si>
    <t>000 1 11 05000 00 0000 120</t>
  </si>
  <si>
    <t>Код дохода  по бюджетной классификации</t>
  </si>
  <si>
    <t>на</t>
  </si>
  <si>
    <t>ОТЧЕТ ОБ ИСПОЛНЕНИИ БЮДЖЕТА</t>
  </si>
  <si>
    <t>КОДЫ</t>
  </si>
  <si>
    <t>0503117</t>
  </si>
  <si>
    <t>01</t>
  </si>
  <si>
    <t xml:space="preserve"> г.</t>
  </si>
  <si>
    <t>Дата</t>
  </si>
  <si>
    <t>Наименование</t>
  </si>
  <si>
    <t>по ОКПО</t>
  </si>
  <si>
    <t>04227367</t>
  </si>
  <si>
    <t>финансового органа</t>
  </si>
  <si>
    <t>Администрация Песчанокопского сельского поселения</t>
  </si>
  <si>
    <t>Глава по БК</t>
  </si>
  <si>
    <t>951</t>
  </si>
  <si>
    <t>182 1 06 06033 10 1000 110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</si>
  <si>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</si>
  <si>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</t>
  </si>
  <si>
    <t>Земельный налог с организаций, обладающих земельным  участком, расположенным в границах сельских поселений</t>
  </si>
  <si>
    <t>182 1 06 06040 00 0000 110</t>
  </si>
  <si>
    <t>182 1 06 06043 10 0000 110</t>
  </si>
  <si>
    <t>182 1 06 06043 10 1000 110</t>
  </si>
  <si>
    <t>Земельный налог с физических лиц</t>
  </si>
  <si>
    <t>Земельный налог с физических лиц, обладающих земельным 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</si>
  <si>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</si>
  <si>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182 1 06 06033 10 0000 110</t>
  </si>
  <si>
    <t>(в ред. Приказа Минфина России от 19.12.2014 № 157н)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</si>
  <si>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</si>
  <si>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</si>
  <si>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</si>
  <si>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воинские комиссариаты</t>
  </si>
  <si>
    <t>Периодичность: месячная, квартальная, годовая</t>
  </si>
  <si>
    <t>Доходы бюджета -всего</t>
  </si>
  <si>
    <t>951 0104 9990072390 244</t>
  </si>
  <si>
    <t xml:space="preserve">    </t>
  </si>
  <si>
    <t>951 0309 0220028450 244</t>
  </si>
  <si>
    <t>951 0309 0320028230 244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</si>
  <si>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налога на имущество организаций м земельного налога)</t>
  </si>
  <si>
    <t>951 0113 9990099990 851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</si>
  <si>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прочих налогов, сборов)</t>
  </si>
  <si>
    <t>951 0113 9990099990 852</t>
  </si>
  <si>
    <t>951 0113 9990099990 853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</si>
  <si>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иных платежей)</t>
  </si>
  <si>
    <t>Дотации на выравнивание бюджетной обеспеченности</t>
  </si>
  <si>
    <t>Дотации бюджетам бюджетной системы Российской Федерации</t>
  </si>
  <si>
    <t>Песчанокопского сельского поселения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</si>
  <si>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</si>
  <si>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</si>
  <si>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182 1 01 02020 01 1000 110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</si>
  <si>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</si>
  <si>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951 0104 1010028160 244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</si>
  <si>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поселения(Фонд оплаты труда государственных (муниципальных) органов)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</si>
  <si>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поселения(Иные выплаты персоналу государственных (муниципальных) органов, за исключением фонда оплаты труда)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</si>
  <si>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</si>
  <si>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Резервный фонд Администрации Песчанокопского сельского поселения в рамках непрограммного направления деятельности "Реализация иных функций Администрации Песчанокопского сельского поселения"(Резервные средства)</t>
  </si>
  <si>
    <t>951 0503 0610028130 244</t>
  </si>
  <si>
    <t>951 0503 0610028200 244</t>
  </si>
  <si>
    <t>951 0707 0710028500 244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</si>
  <si>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Песчанокопского сельского поселения «Развитие культуры»(Субсидии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</si>
  <si>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Песчанокопского сельского поселения «Развитие культуры»(Субсидии бюджетным учреждениям на иные цели)</t>
  </si>
  <si>
    <t>Расходы на осуществление переданных полномочий по вопросам местного значения(Иные межбюджетные трансферты)</t>
  </si>
  <si>
    <t>951 1403 9990087010 540</t>
  </si>
  <si>
    <t>Мероприятия по обеспечению пожарной безопасности в рамках подпрограммы «Пожарная безопасность»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</si>
  <si>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Песчанокопском сельском поселении, дополнительное профессиональное образование лиц, занятых в системе местного самоуправления» муниципальной программы Песчанокопского сельского поселения «Муниципальная политика»(Прочая закупка товаров, работ и услуг)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</si>
  <si>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поселения(Прочая закупка товаров, работ и услуг)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</si>
  <si>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бюджета Песчанокопского сельского поселения Песчанокопского района(Прочая закупка товаров, работ и услуг)</t>
  </si>
  <si>
    <t>Расходы на производство социально значимых материалов об общественно-политических и  социально-экономических событиях, связанных с деятельностью поселения, и их размещение в средствах массовой информации по иным непрограммным мероприятиям в рамках непрограммных расходов бюджета Песчанокопского сельского поселения Песчанокопского района (Прочая закупка товаров, работ и услуг)</t>
  </si>
  <si>
    <t>Оценка муниципального имущества, признание прав и регулирование отношений по муниципальной собственности поселения. (Прочая закупка товаров, работ и услуг)</t>
  </si>
  <si>
    <t>Мероприятия по организации антитеррористической деятельности в рамках подпрограммы «Профилактика терроризма и экстримизма на территории Песчанокопского сельского поселения Песчанокопского района на 2019-2030 годы»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</t>
  </si>
  <si>
    <t>Мероприятия по обеспечению защиты населения от чрезвычайных ситуаций в рамках подпрограммы «Защита от чрезвычайных ситуаций»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</si>
  <si>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Расходы на осуществление мероприятий по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</si>
  <si>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Расходы на осуществление мероприятий по организации и содержанию мест захоронения в рамках подпрограммы "Благоустройство территории" муниципальной программы Песчанокопского сельского поселения "Обеспечение качественными жилищно-коммунальными услугами населения"(Прочая закупка товаров, работ и услуг)</t>
  </si>
  <si>
    <t>Расходы на осуществление мероприятий по прочим мероприятиям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</si>
  <si>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в рамках подпрограммы «Обеспечение энергетической эффективности и энергосбережение в Песчанокопском сельском поселении» муниципальной программы Песчанокопского сельского поселения «Энергоэффективность и развитие энергетики»(Прочая закупка товаров, работ и услуг)</t>
  </si>
  <si>
    <t>Мероприятия направленные оплату и обслуживание уличного освещения в рамках подпрограммы «Обеспечение энергетической эффективности и энергосбережение в Песчанокопском сельском поселении» муниципальной программы Песчанокопского сельского поселения «Энергоэффективность и развитие энергетики»(Прочая закупка товаров, работ и услуг)</t>
  </si>
  <si>
    <t>Расходы на проведение культурно-массовых мероприятий среди молодежи, изготовление баннеров, приобретение памятных подарков в рамках подпрограммы «Молодежь Песчанокопского сельского поселения» в рамках муниципальной программы Песчанокопского сельского поселения «Молодежь Песчанокопского сельского поселения» (Прочая закупка товаров, работ и услуг)</t>
  </si>
  <si>
    <t>Мероприятия по развитию массовой физической культуры и спорта в рамках подпрограммы «Развитие культуры и спорта в Песчанокопском сельском поселении на 2019-2030 годы» муниципальной программы Песчанокопского сельского поселения «Развитие физической культуры и спорта в Песчанокопском сельском поселении»(Прочая закупка товаров, работ и услуг)</t>
  </si>
  <si>
    <t>951 2 02 10000 00 0000 150</t>
  </si>
  <si>
    <t>951 2 02 30000 00 0000 150</t>
  </si>
  <si>
    <t>951 2 02 30024 00 0000 150</t>
  </si>
  <si>
    <t>951 2 02 30024 10 0000 150</t>
  </si>
  <si>
    <t>951 2 02 35118 00 0000 150</t>
  </si>
  <si>
    <t>951 2 02 35118 10 0000 150</t>
  </si>
  <si>
    <t>951 1101 0510028080 244</t>
  </si>
  <si>
    <t>Расходы на ремонт и обслуживание объектов газоснабжения в рамках подпрограммы услуг в рамках подпрограммы "Содержание объектов коммунальной инфраструктуры" муниципальной программы Песчанокопского сельского поселения "Обеспечение качественными жилищно-коммунальными услугами населения" (Прочая закупка товаров, работ и услуг)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</si>
  <si>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</si>
  <si>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</si>
  <si>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951 0104 8910000190 247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</si>
  <si>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поселения(Закупка товаров, работ и услуг для муниципальных нужд (электроэнергия, газ)) (Коммунальные услуги)</t>
  </si>
  <si>
    <t>Расходы на осуществление мероприятий по прочим мероприятиям благоустройству территории в рамках подпрограммы "Благоустройство территории" муниципальной программы Песчанокопского сельского поселения "Обеспечение качественными жилищно-коммунальными услугами населения"(Закупка товаров, работ и услуг для муниципальных нужд (электроэнергия, газ))(Коммунальные услуги)</t>
  </si>
  <si>
    <t>951 0503 0610028200 247</t>
  </si>
  <si>
    <t>951 1001 0810028480 312</t>
  </si>
  <si>
    <t>Выплата муниципальной пенсии за выслугу лет лицам, замещавшим муниципальные должности и должности муниципальной службы в рамках подпрограммы "Социальная поддержка отдельных категорий граждан" муниципальной программы Песчанокопского сельского поселения "Социальная поддержка граждан"(Иные пенсии, социальные доплаты к пенсиям)(Пенсии, пособия, выплачиваемые организациями сектора государственного управления)</t>
  </si>
  <si>
    <t>Дотации бюджетам сельских поселений на выравнивание бюджетной обеспеченности из бюджетов муниципальных районов</t>
  </si>
  <si>
    <t>951 0502 0110028190 244</t>
  </si>
  <si>
    <t>951 2 02 15001 10 0000 150</t>
  </si>
  <si>
    <t>951 2 02 15001 00 0000 150</t>
  </si>
  <si>
    <t>951 0309 0310028040 244</t>
  </si>
  <si>
    <t>951 0801 0410028400 244</t>
  </si>
  <si>
    <t>Расходы, связанные с реализацией проектов инициативного бюджетирования, в рамках подпрограммы «Капитальный ремонт здания кинотеатра, расположенного по адресу: Ростовская область, Песчанокопский район, с.Песчанокопское, ул.Суворова 2а(Прочая закупка товаров, работ и услуг)</t>
  </si>
  <si>
    <t>182 1 01 02080 01 1000 110</t>
  </si>
  <si>
    <t>182 1 01 02080 01 0000 110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</si>
  <si>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</si>
  <si>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Налог на доходы физических лиц в части 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</si>
  <si>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182 1 01 02030 01 3000 110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</si>
  <si>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</si>
  <si>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Дотации бюджетам сельских поселений на поддержку мер по обеспечению сбалансированности бюджетов</t>
  </si>
  <si>
    <t>951 2 02 15002 10 0000 150</t>
  </si>
  <si>
    <t>Дотации бюджетам на поддержку мер по обеспечению сбалансированности бюджетов</t>
  </si>
  <si>
    <t>951 2 02 15002 00 0000 150</t>
  </si>
  <si>
    <t>Н.Н.Машкина</t>
  </si>
  <si>
    <t>Главный бухгалтер</t>
  </si>
  <si>
    <t>951 0406 0330028300 244</t>
  </si>
  <si>
    <t>951 0309 0230028470 244</t>
  </si>
  <si>
    <t>951 0309 0210028030 244</t>
  </si>
  <si>
    <t>951 0503 091F255551 244</t>
  </si>
  <si>
    <t>Расходы в рамках подпрограммы "Пртиводействие коррупции в Песчанокопском сельском поселении" муниципальной программы Песчанокопского сельского поселения "Обеспечение общественного порядка и противодействие преступности" (Прочая закупка товаров, работ и услуг)</t>
  </si>
  <si>
    <t>Мероприятия по организации информационно-пропагандистской деятельности направленной на профилактику правонарушений, профилактику здорового образа жизни в рамках подпрограммы " Укрепление общественного порядка и противодействие в Песчанокопском сельском поселении" муниципальной программы Песчанокопскогосельского поселения "Обеспечение общественного порядка и противодействие преступности" (Прочая закупка товаров, работ и услуг)</t>
  </si>
  <si>
    <t>Мероприятия по обеспечению защиты населенияна воде в рамках подпрограммы "Обеспечение безопасности на воде"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</si>
  <si>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Субсидии бюджетам бюджетной системы Российской Федерации (межбюджетные субсидии)</t>
  </si>
  <si>
    <t>951 2 02 20000 00 0000 150</t>
  </si>
  <si>
    <t>951 2 02 25555 00 0000 150</t>
  </si>
  <si>
    <t>951 2 02 25555 10 0000 150</t>
  </si>
  <si>
    <t>Субсидии бюджетам на реорганизацию программ формирования современной городской среды</t>
  </si>
  <si>
    <t>Субсидии бюджетам сельских поселений  на реализацию программ формирования современной городской среды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</si>
  <si>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</si>
  <si>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</si>
  <si>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>182 1 05 03010 01 3000 110</t>
  </si>
  <si>
    <t>182 1 06 06043 10 3000 110</t>
  </si>
  <si>
    <t>Земельный налог (по обязательствам, возникшим до 1 января 2006 года), мобилизуемый на территориях сельских поселений</t>
  </si>
  <si>
    <t>182 1 09 04053 10 1000 110</t>
  </si>
  <si>
    <t>ЗАДОЛЖЕННОСТЬ И ПЕРЕРАСЧЕТЫ ПО ОТМЕНЕННЫМ НАЛОГАМ, СБОРАМ И ИНЫМ ОБЯЗАТЕЛЬНЫМ ПЛАТЕЖАМ</t>
  </si>
  <si>
    <t>182 1 09 00000 00 0000 110</t>
  </si>
  <si>
    <t xml:space="preserve"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
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</si>
  <si>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</si>
  <si>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Е.С.Спивак</t>
  </si>
  <si>
    <t>Иные межбюджетные трансферты</t>
  </si>
  <si>
    <t>951 2 02 40000 00 0000 150</t>
  </si>
  <si>
    <t>Прочие межбюджетные трансферты, передаваемые бюджетам</t>
  </si>
  <si>
    <t>951 2 02 49999 00 0000 150</t>
  </si>
  <si>
    <t>Прочие межбюджетные трансферты, передаваемые бюджетам сельских поселений</t>
  </si>
  <si>
    <t>951 2 02 49999 10 0000 150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</si>
  <si>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поселения»(Прочая закупка товаров, работ и услуг)</t>
  </si>
  <si>
    <t>951 0113 9910090100 244</t>
  </si>
  <si>
    <t xml:space="preserve">Глава Администрации </t>
  </si>
  <si>
    <t>А.В.Острогорский</t>
  </si>
  <si>
    <t>182 1 01 02130 01 1000 110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</si>
  <si>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</si>
  <si>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182 1 01 02140 01 1000 110</t>
  </si>
  <si>
    <t>182 1 01 02130 01 0000 110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</si>
  <si>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</si>
  <si>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802 1 16 02020 02 0000 140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</si>
  <si>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</si>
  <si>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951 0503 0910028510 244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</si>
  <si>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 (Фонд оплаты труда государственных (муниципальных) органов (Фонд оплаты труда государственных (муниципальных)органов)</t>
  </si>
  <si>
    <t>951 0104 1020000110 121</t>
  </si>
  <si>
    <t>951 0104 1020000110 122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</si>
  <si>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 (Фонд оплаты труда государственных (муниципальных) органов (Иные выплаты персоналу государственных (муниципальных)органов за исключением фонда оплаты труда)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</si>
  <si>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 (Фонд оплаты труда государственных (муниципальных) органов (Взносы по обязательному социальному страхованию на выплаты денежного содержания и иные выплаты работникам государственных (муниципальных)органов)</t>
  </si>
  <si>
    <t>951 0104 1020000110 129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</si>
  <si>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 (Прочая закупка товаров, работ и услуг)(Прочая закупка товаров, работ и услуг)</t>
  </si>
  <si>
    <t>951 0104 1020000190 244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</si>
  <si>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 (Прочая закупка товаров, работ и услуг)(закупка товаров, работ и услуг для муниципальных нужд (электроэнергия, газ))</t>
  </si>
  <si>
    <t>951 0104 1020000190 247</t>
  </si>
  <si>
    <t>Реализация направления расходов в рамках непрограммных расходов бюджета Песчанокопского сельского поселения Песчанокопского района (Прочая закупка товаров, работ и услуг)</t>
  </si>
  <si>
    <t>951 0113 9990099990 244</t>
  </si>
  <si>
    <t>Расходы на предоставление неисключительных прав использования Портала-программного обеспечения интернет-сайта в рамках подпрограммы "Организация капитального ремонта общего имущества многоквартирных домов на 2019-2030 годы" муниципальной программы Песчанокопского сельского поселения "Обеспечение качественными жилищно-коммунальными услугами населения" (Прочая закупка товаров, работ и услуг)</t>
  </si>
  <si>
    <t>951 0502 0110028290 244</t>
  </si>
  <si>
    <t>Начальник сектора</t>
  </si>
  <si>
    <t>857 1 16 02020 02 0000 140</t>
  </si>
  <si>
    <t>951 0103 01 00 10 0000 710</t>
  </si>
  <si>
    <t>Привлечение бюджетных кредитов из других бюджетов бюджетной системы Российской Федерации в валюте Российской Федерации</t>
  </si>
  <si>
    <t>951 0103 01 00 10 0000 810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</si>
  <si>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</si>
  <si>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951 0113 9990099990 831</t>
  </si>
  <si>
    <t>Реализация направления расходов в рамках непрограммных расходов бюджета Песчанокопского сельского поселения Песчанокопского района (Исполнение судебных актов Российской Федерации и мировых соглашений по возмещению вреда, причиненного в результате незаконных действий (бездействий) органов государственной власти (государственных огранов), органов местного самоуправления либо должностных лиц этих органов, а также в результате деятельности учреждений)</t>
  </si>
  <si>
    <t>951 0502 0110028010 244</t>
  </si>
  <si>
    <t>Обеспечение мероприятий по повышению качества и надежности коммунальных услуг в рамках подпрограммы "Содержание объектов коммунальной инфраструктуры" муниципальной программы Песчанокопского сельского поселения "Обеспечение качественными жилищно-коммунальными услугами населения" (Прочая закупка товаров, работ и услуг)</t>
  </si>
  <si>
    <t>951 0502 0110028010 540</t>
  </si>
  <si>
    <t>Обеспечение мероприятий по повышению качества и надежности коммунальных услуг в рамках подпрограммы "Содержание объектов коммунальной инфраструктуры" муниципальной программы Песчанокопского сельского поселения "Обеспечение качественными жилищно-коммунальными услугами населения" (Иные межбюджетные трансферты)</t>
  </si>
  <si>
    <t>951 1301 9920090090 730</t>
  </si>
  <si>
    <t>Процентные платежи на обслуживание муниципального долга Песчанокопского сельского поселения в рамках непрограммного направления деятельности "Реализация иных функций Администрации Песчанокопского сельского поселения" (Обслуживание муниципального долга)</t>
  </si>
  <si>
    <t>Расходы за счет средств резервного фонда Правительства Ростовской области в рамках непрограммных расходов (Прочая закупка товаров, работ и услуг)</t>
  </si>
  <si>
    <t>182 1 01 02020 01 3000 110</t>
  </si>
  <si>
    <t>951 0503 9910071180 244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</si>
  <si>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</si>
  <si>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января</t>
  </si>
  <si>
    <t>2024 г.</t>
  </si>
  <si>
    <t>01.01.2024</t>
  </si>
  <si>
    <t>951 1 13 02995 10 0000 130</t>
  </si>
  <si>
    <t>951 0203 9990051180 244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</si>
  <si>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(Прочая закупка товаров, работ и услуг)</t>
  </si>
  <si>
    <t>09</t>
  </si>
  <si>
    <t>Прочие доходы от компенсации затрат бюджетов сельских поселений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</si>
</sst>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0"/>
      <name val="Arial Cyr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/>
      <bottom/>
    </border>
    <border>
      <left/>
      <right/>
      <top style="medium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/>
    </border>
    <border>
      <left/>
      <right style="medium"/>
      <top style="hair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0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33" borderId="0" xfId="0" applyFont="1" applyFill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5" fillId="0" borderId="0" xfId="0" applyFont="1" applyBorder="1" applyAlignment="1">
      <alignment vertical="center" wrapText="1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2" fillId="34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6" fillId="34" borderId="0" xfId="0" applyFont="1" applyFill="1" applyAlignment="1">
      <alignment/>
    </xf>
    <xf numFmtId="0" fontId="2" fillId="34" borderId="0" xfId="0" applyFont="1" applyFill="1" applyBorder="1" applyAlignment="1">
      <alignment horizontal="center"/>
    </xf>
    <xf numFmtId="2" fontId="10" fillId="34" borderId="0" xfId="0" applyNumberFormat="1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/>
    </xf>
    <xf numFmtId="4" fontId="12" fillId="0" borderId="11" xfId="0" applyNumberFormat="1" applyFont="1" applyFill="1" applyBorder="1" applyAlignment="1">
      <alignment horizontal="center" vertical="center"/>
    </xf>
    <xf numFmtId="4" fontId="1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center" vertical="center"/>
    </xf>
    <xf numFmtId="4" fontId="12" fillId="34" borderId="11" xfId="0" applyNumberFormat="1" applyFont="1" applyFill="1" applyBorder="1" applyAlignment="1">
      <alignment horizontal="center" vertical="center"/>
    </xf>
    <xf numFmtId="4" fontId="12" fillId="34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49" fontId="12" fillId="34" borderId="11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49" fontId="11" fillId="34" borderId="11" xfId="0" applyNumberFormat="1" applyFont="1" applyFill="1" applyBorder="1" applyAlignment="1">
      <alignment horizontal="center" vertical="center"/>
    </xf>
    <xf numFmtId="4" fontId="11" fillId="34" borderId="11" xfId="0" applyNumberFormat="1" applyFont="1" applyFill="1" applyBorder="1" applyAlignment="1">
      <alignment horizontal="center" vertical="center"/>
    </xf>
    <xf numFmtId="4" fontId="11" fillId="34" borderId="11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left" vertical="center" wrapText="1"/>
    </xf>
    <xf numFmtId="164" fontId="2" fillId="0" borderId="13" xfId="0" applyNumberFormat="1" applyFont="1" applyFill="1" applyBorder="1" applyAlignment="1">
      <alignment horizontal="left" vertical="center" wrapText="1"/>
    </xf>
    <xf numFmtId="164" fontId="2" fillId="0" borderId="14" xfId="0" applyNumberFormat="1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wrapText="1"/>
    </xf>
    <xf numFmtId="0" fontId="2" fillId="34" borderId="13" xfId="0" applyFont="1" applyFill="1" applyBorder="1" applyAlignment="1">
      <alignment wrapText="1"/>
    </xf>
    <xf numFmtId="0" fontId="2" fillId="34" borderId="14" xfId="0" applyFont="1" applyFill="1" applyBorder="1" applyAlignment="1">
      <alignment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49" fontId="11" fillId="0" borderId="12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4" fontId="11" fillId="0" borderId="12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center" vertical="center"/>
    </xf>
    <xf numFmtId="4" fontId="11" fillId="0" borderId="14" xfId="0" applyNumberFormat="1" applyFont="1" applyFill="1" applyBorder="1" applyAlignment="1">
      <alignment horizontal="center" vertical="center"/>
    </xf>
    <xf numFmtId="4" fontId="11" fillId="0" borderId="12" xfId="0" applyNumberFormat="1" applyFont="1" applyFill="1" applyBorder="1" applyAlignment="1">
      <alignment horizontal="center" vertical="center" wrapText="1"/>
    </xf>
    <xf numFmtId="4" fontId="11" fillId="0" borderId="13" xfId="0" applyNumberFormat="1" applyFont="1" applyFill="1" applyBorder="1" applyAlignment="1">
      <alignment horizontal="center" vertical="center" wrapText="1"/>
    </xf>
    <xf numFmtId="4" fontId="11" fillId="0" borderId="14" xfId="0" applyNumberFormat="1" applyFont="1" applyFill="1" applyBorder="1" applyAlignment="1">
      <alignment horizontal="center" vertical="center" wrapText="1"/>
    </xf>
    <xf numFmtId="4" fontId="12" fillId="0" borderId="12" xfId="0" applyNumberFormat="1" applyFont="1" applyFill="1" applyBorder="1" applyAlignment="1">
      <alignment horizontal="center" vertical="center" wrapText="1"/>
    </xf>
    <xf numFmtId="4" fontId="12" fillId="0" borderId="13" xfId="0" applyNumberFormat="1" applyFont="1" applyFill="1" applyBorder="1" applyAlignment="1">
      <alignment horizontal="center" vertical="center" wrapText="1"/>
    </xf>
    <xf numFmtId="4" fontId="12" fillId="0" borderId="14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wrapText="1"/>
    </xf>
    <xf numFmtId="49" fontId="6" fillId="0" borderId="11" xfId="0" applyNumberFormat="1" applyFont="1" applyFill="1" applyBorder="1" applyAlignment="1">
      <alignment horizontal="left" vertical="top" wrapText="1"/>
    </xf>
    <xf numFmtId="49" fontId="6" fillId="0" borderId="12" xfId="0" applyNumberFormat="1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4" fontId="12" fillId="0" borderId="12" xfId="0" applyNumberFormat="1" applyFont="1" applyFill="1" applyBorder="1" applyAlignment="1">
      <alignment horizontal="center" vertical="center"/>
    </xf>
    <xf numFmtId="4" fontId="12" fillId="0" borderId="13" xfId="0" applyNumberFormat="1" applyFont="1" applyFill="1" applyBorder="1" applyAlignment="1">
      <alignment horizontal="center" vertical="center"/>
    </xf>
    <xf numFmtId="4" fontId="12" fillId="0" borderId="14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left" vertical="center" wrapText="1"/>
    </xf>
    <xf numFmtId="0" fontId="6" fillId="34" borderId="13" xfId="0" applyFont="1" applyFill="1" applyBorder="1" applyAlignment="1">
      <alignment horizontal="left" vertical="center" wrapText="1"/>
    </xf>
    <xf numFmtId="0" fontId="6" fillId="34" borderId="14" xfId="0" applyFont="1" applyFill="1" applyBorder="1" applyAlignment="1">
      <alignment horizontal="left" vertical="center" wrapText="1"/>
    </xf>
    <xf numFmtId="49" fontId="2" fillId="34" borderId="11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49" fontId="6" fillId="0" borderId="11" xfId="0" applyNumberFormat="1" applyFont="1" applyFill="1" applyBorder="1" applyAlignment="1">
      <alignment horizontal="left" wrapText="1"/>
    </xf>
    <xf numFmtId="49" fontId="2" fillId="0" borderId="12" xfId="0" applyNumberFormat="1" applyFont="1" applyFill="1" applyBorder="1" applyAlignment="1">
      <alignment horizontal="left" vertical="top" wrapText="1"/>
    </xf>
    <xf numFmtId="49" fontId="2" fillId="0" borderId="13" xfId="0" applyNumberFormat="1" applyFont="1" applyFill="1" applyBorder="1" applyAlignment="1">
      <alignment horizontal="left" vertical="top" wrapText="1"/>
    </xf>
    <xf numFmtId="49" fontId="2" fillId="0" borderId="14" xfId="0" applyNumberFormat="1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49" fontId="11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4" fontId="11" fillId="0" borderId="16" xfId="0" applyNumberFormat="1" applyFont="1" applyFill="1" applyBorder="1" applyAlignment="1">
      <alignment horizontal="center" vertical="center" wrapText="1"/>
    </xf>
    <xf numFmtId="4" fontId="11" fillId="0" borderId="17" xfId="0" applyNumberFormat="1" applyFont="1" applyFill="1" applyBorder="1" applyAlignment="1">
      <alignment horizontal="center" vertical="center" wrapText="1"/>
    </xf>
    <xf numFmtId="4" fontId="11" fillId="0" borderId="18" xfId="0" applyNumberFormat="1" applyFont="1" applyFill="1" applyBorder="1" applyAlignment="1">
      <alignment horizontal="center" vertical="center" wrapText="1"/>
    </xf>
    <xf numFmtId="4" fontId="11" fillId="0" borderId="19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1" fillId="0" borderId="20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left"/>
    </xf>
    <xf numFmtId="0" fontId="2" fillId="0" borderId="11" xfId="0" applyFont="1" applyBorder="1" applyAlignment="1">
      <alignment horizontal="center" vertical="top"/>
    </xf>
    <xf numFmtId="4" fontId="13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/>
    </xf>
    <xf numFmtId="49" fontId="11" fillId="0" borderId="16" xfId="0" applyNumberFormat="1" applyFont="1" applyFill="1" applyBorder="1" applyAlignment="1">
      <alignment horizontal="center" vertical="center"/>
    </xf>
    <xf numFmtId="49" fontId="11" fillId="0" borderId="17" xfId="0" applyNumberFormat="1" applyFont="1" applyFill="1" applyBorder="1" applyAlignment="1">
      <alignment horizontal="center" vertical="center"/>
    </xf>
    <xf numFmtId="49" fontId="11" fillId="0" borderId="18" xfId="0" applyNumberFormat="1" applyFont="1" applyFill="1" applyBorder="1" applyAlignment="1">
      <alignment horizontal="center" vertical="center"/>
    </xf>
    <xf numFmtId="49" fontId="11" fillId="0" borderId="19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20" xfId="0" applyNumberFormat="1" applyFont="1" applyFill="1" applyBorder="1" applyAlignment="1">
      <alignment horizontal="center" vertical="center"/>
    </xf>
    <xf numFmtId="4" fontId="11" fillId="0" borderId="1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23" xfId="0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" fontId="11" fillId="0" borderId="16" xfId="0" applyNumberFormat="1" applyFont="1" applyFill="1" applyBorder="1" applyAlignment="1">
      <alignment horizontal="center" vertical="center"/>
    </xf>
    <xf numFmtId="4" fontId="11" fillId="0" borderId="17" xfId="0" applyNumberFormat="1" applyFont="1" applyFill="1" applyBorder="1" applyAlignment="1">
      <alignment horizontal="center" vertical="center"/>
    </xf>
    <xf numFmtId="4" fontId="11" fillId="0" borderId="18" xfId="0" applyNumberFormat="1" applyFont="1" applyFill="1" applyBorder="1" applyAlignment="1">
      <alignment horizontal="center" vertical="center"/>
    </xf>
    <xf numFmtId="4" fontId="11" fillId="0" borderId="19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4" fontId="11" fillId="0" borderId="2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49" fontId="2" fillId="0" borderId="1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/>
    </xf>
    <xf numFmtId="164" fontId="6" fillId="0" borderId="12" xfId="0" applyNumberFormat="1" applyFont="1" applyFill="1" applyBorder="1" applyAlignment="1">
      <alignment horizontal="left" vertical="center" wrapText="1"/>
    </xf>
    <xf numFmtId="164" fontId="6" fillId="0" borderId="13" xfId="0" applyNumberFormat="1" applyFont="1" applyFill="1" applyBorder="1" applyAlignment="1">
      <alignment horizontal="left" vertical="center" wrapText="1"/>
    </xf>
    <xf numFmtId="164" fontId="6" fillId="0" borderId="14" xfId="0" applyNumberFormat="1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wrapText="1"/>
    </xf>
    <xf numFmtId="0" fontId="6" fillId="34" borderId="11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1" fontId="6" fillId="0" borderId="11" xfId="0" applyNumberFormat="1" applyFont="1" applyFill="1" applyBorder="1" applyAlignment="1">
      <alignment horizontal="center"/>
    </xf>
    <xf numFmtId="49" fontId="12" fillId="0" borderId="11" xfId="0" applyNumberFormat="1" applyFont="1" applyFill="1" applyBorder="1" applyAlignment="1">
      <alignment horizontal="center"/>
    </xf>
    <xf numFmtId="4" fontId="12" fillId="0" borderId="11" xfId="0" applyNumberFormat="1" applyFont="1" applyFill="1" applyBorder="1" applyAlignment="1">
      <alignment horizontal="center"/>
    </xf>
    <xf numFmtId="0" fontId="2" fillId="34" borderId="12" xfId="0" applyFont="1" applyFill="1" applyBorder="1" applyAlignment="1">
      <alignment horizontal="left" wrapText="1"/>
    </xf>
    <xf numFmtId="0" fontId="2" fillId="34" borderId="13" xfId="0" applyFont="1" applyFill="1" applyBorder="1" applyAlignment="1">
      <alignment horizontal="left" wrapText="1"/>
    </xf>
    <xf numFmtId="0" fontId="2" fillId="34" borderId="14" xfId="0" applyFont="1" applyFill="1" applyBorder="1" applyAlignment="1">
      <alignment horizontal="left" wrapText="1"/>
    </xf>
    <xf numFmtId="1" fontId="6" fillId="34" borderId="11" xfId="0" applyNumberFormat="1" applyFont="1" applyFill="1" applyBorder="1" applyAlignment="1">
      <alignment horizontal="center"/>
    </xf>
    <xf numFmtId="49" fontId="12" fillId="34" borderId="11" xfId="0" applyNumberFormat="1" applyFont="1" applyFill="1" applyBorder="1" applyAlignment="1">
      <alignment horizontal="center"/>
    </xf>
    <xf numFmtId="4" fontId="12" fillId="34" borderId="11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49" fontId="12" fillId="0" borderId="12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/>
    </xf>
    <xf numFmtId="4" fontId="12" fillId="0" borderId="12" xfId="0" applyNumberFormat="1" applyFont="1" applyFill="1" applyBorder="1" applyAlignment="1">
      <alignment horizontal="center"/>
    </xf>
    <xf numFmtId="4" fontId="12" fillId="0" borderId="13" xfId="0" applyNumberFormat="1" applyFont="1" applyFill="1" applyBorder="1" applyAlignment="1">
      <alignment horizontal="center"/>
    </xf>
    <xf numFmtId="4" fontId="12" fillId="0" borderId="14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/>
    </xf>
    <xf numFmtId="49" fontId="12" fillId="0" borderId="16" xfId="0" applyNumberFormat="1" applyFont="1" applyFill="1" applyBorder="1" applyAlignment="1">
      <alignment horizontal="center"/>
    </xf>
    <xf numFmtId="49" fontId="12" fillId="0" borderId="17" xfId="0" applyNumberFormat="1" applyFont="1" applyFill="1" applyBorder="1" applyAlignment="1">
      <alignment horizontal="center"/>
    </xf>
    <xf numFmtId="49" fontId="12" fillId="0" borderId="18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4" fontId="11" fillId="0" borderId="11" xfId="0" applyNumberFormat="1" applyFont="1" applyFill="1" applyBorder="1" applyAlignment="1">
      <alignment horizontal="center"/>
    </xf>
    <xf numFmtId="4" fontId="12" fillId="0" borderId="16" xfId="0" applyNumberFormat="1" applyFont="1" applyFill="1" applyBorder="1" applyAlignment="1">
      <alignment horizontal="center"/>
    </xf>
    <xf numFmtId="4" fontId="12" fillId="0" borderId="17" xfId="0" applyNumberFormat="1" applyFont="1" applyFill="1" applyBorder="1" applyAlignment="1">
      <alignment horizontal="center"/>
    </xf>
    <xf numFmtId="4" fontId="12" fillId="0" borderId="18" xfId="0" applyNumberFormat="1" applyFont="1" applyFill="1" applyBorder="1" applyAlignment="1">
      <alignment horizontal="center"/>
    </xf>
    <xf numFmtId="1" fontId="6" fillId="0" borderId="16" xfId="0" applyNumberFormat="1" applyFont="1" applyFill="1" applyBorder="1" applyAlignment="1">
      <alignment horizontal="center"/>
    </xf>
    <xf numFmtId="1" fontId="6" fillId="0" borderId="17" xfId="0" applyNumberFormat="1" applyFont="1" applyFill="1" applyBorder="1" applyAlignment="1">
      <alignment horizontal="center"/>
    </xf>
    <xf numFmtId="1" fontId="6" fillId="0" borderId="18" xfId="0" applyNumberFormat="1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4" fontId="6" fillId="0" borderId="11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" fontId="5" fillId="0" borderId="27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4" fontId="5" fillId="0" borderId="27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 horizontal="left" vertical="center" wrapText="1"/>
    </xf>
    <xf numFmtId="4" fontId="6" fillId="0" borderId="23" xfId="0" applyNumberFormat="1" applyFont="1" applyFill="1" applyBorder="1" applyAlignment="1">
      <alignment horizontal="center"/>
    </xf>
    <xf numFmtId="1" fontId="6" fillId="0" borderId="24" xfId="0" applyNumberFormat="1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left" wrapText="1" indent="2"/>
    </xf>
    <xf numFmtId="0" fontId="3" fillId="0" borderId="32" xfId="0" applyFont="1" applyBorder="1" applyAlignment="1">
      <alignment horizontal="left" wrapText="1" indent="2"/>
    </xf>
    <xf numFmtId="49" fontId="3" fillId="0" borderId="33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3" fillId="0" borderId="35" xfId="0" applyNumberFormat="1" applyFont="1" applyBorder="1" applyAlignment="1">
      <alignment horizontal="center"/>
    </xf>
    <xf numFmtId="49" fontId="3" fillId="0" borderId="36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49" fontId="7" fillId="0" borderId="39" xfId="0" applyNumberFormat="1" applyFont="1" applyBorder="1" applyAlignment="1">
      <alignment horizontal="center"/>
    </xf>
    <xf numFmtId="49" fontId="7" fillId="0" borderId="34" xfId="0" applyNumberFormat="1" applyFont="1" applyBorder="1" applyAlignment="1">
      <alignment horizontal="center"/>
    </xf>
    <xf numFmtId="49" fontId="7" fillId="0" borderId="35" xfId="0" applyNumberFormat="1" applyFont="1" applyBorder="1" applyAlignment="1">
      <alignment horizontal="center"/>
    </xf>
    <xf numFmtId="49" fontId="7" fillId="0" borderId="40" xfId="0" applyNumberFormat="1" applyFont="1" applyBorder="1" applyAlignment="1">
      <alignment horizontal="center"/>
    </xf>
    <xf numFmtId="49" fontId="7" fillId="0" borderId="37" xfId="0" applyNumberFormat="1" applyFont="1" applyBorder="1" applyAlignment="1">
      <alignment horizontal="center"/>
    </xf>
    <xf numFmtId="49" fontId="7" fillId="0" borderId="38" xfId="0" applyNumberFormat="1" applyFont="1" applyBorder="1" applyAlignment="1">
      <alignment horizontal="center"/>
    </xf>
    <xf numFmtId="0" fontId="4" fillId="0" borderId="37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top"/>
    </xf>
    <xf numFmtId="0" fontId="3" fillId="0" borderId="42" xfId="0" applyFont="1" applyBorder="1" applyAlignment="1">
      <alignment horizontal="center" vertical="top"/>
    </xf>
    <xf numFmtId="0" fontId="3" fillId="0" borderId="43" xfId="0" applyFont="1" applyBorder="1" applyAlignment="1">
      <alignment horizontal="center" vertical="top"/>
    </xf>
    <xf numFmtId="0" fontId="3" fillId="0" borderId="42" xfId="0" applyFont="1" applyBorder="1" applyAlignment="1">
      <alignment horizontal="center" vertical="center" wrapText="1"/>
    </xf>
    <xf numFmtId="4" fontId="7" fillId="0" borderId="44" xfId="0" applyNumberFormat="1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49" fontId="7" fillId="0" borderId="44" xfId="0" applyNumberFormat="1" applyFont="1" applyBorder="1" applyAlignment="1">
      <alignment horizontal="center"/>
    </xf>
    <xf numFmtId="0" fontId="3" fillId="0" borderId="41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top"/>
    </xf>
    <xf numFmtId="0" fontId="3" fillId="0" borderId="47" xfId="0" applyFont="1" applyBorder="1" applyAlignment="1">
      <alignment wrapText="1"/>
    </xf>
    <xf numFmtId="0" fontId="3" fillId="0" borderId="48" xfId="0" applyFont="1" applyBorder="1" applyAlignment="1">
      <alignment wrapText="1"/>
    </xf>
    <xf numFmtId="49" fontId="3" fillId="0" borderId="49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3" fillId="0" borderId="29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 indent="2"/>
    </xf>
    <xf numFmtId="0" fontId="3" fillId="0" borderId="52" xfId="0" applyFont="1" applyBorder="1" applyAlignment="1">
      <alignment horizontal="left" vertical="center" wrapText="1" indent="2"/>
    </xf>
    <xf numFmtId="0" fontId="7" fillId="0" borderId="4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49" fontId="3" fillId="0" borderId="54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7" fillId="0" borderId="42" xfId="0" applyNumberFormat="1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5" xfId="0" applyFont="1" applyBorder="1" applyAlignment="1">
      <alignment horizontal="left" vertical="top" wrapText="1"/>
    </xf>
    <xf numFmtId="0" fontId="3" fillId="0" borderId="56" xfId="0" applyFont="1" applyBorder="1" applyAlignment="1">
      <alignment horizontal="left" vertical="top" wrapText="1"/>
    </xf>
    <xf numFmtId="4" fontId="7" fillId="0" borderId="42" xfId="0" applyNumberFormat="1" applyFont="1" applyBorder="1" applyAlignment="1">
      <alignment horizontal="center"/>
    </xf>
    <xf numFmtId="4" fontId="7" fillId="0" borderId="42" xfId="0" applyNumberFormat="1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3" fillId="0" borderId="55" xfId="0" applyFont="1" applyBorder="1" applyAlignment="1">
      <alignment wrapText="1"/>
    </xf>
    <xf numFmtId="0" fontId="3" fillId="0" borderId="56" xfId="0" applyFont="1" applyBorder="1" applyAlignment="1">
      <alignment wrapText="1"/>
    </xf>
    <xf numFmtId="0" fontId="7" fillId="0" borderId="53" xfId="0" applyFont="1" applyFill="1" applyBorder="1" applyAlignment="1">
      <alignment horizontal="center"/>
    </xf>
    <xf numFmtId="0" fontId="3" fillId="0" borderId="57" xfId="0" applyFont="1" applyBorder="1" applyAlignment="1">
      <alignment wrapText="1"/>
    </xf>
    <xf numFmtId="0" fontId="3" fillId="0" borderId="58" xfId="0" applyFont="1" applyBorder="1" applyAlignment="1">
      <alignment wrapText="1"/>
    </xf>
    <xf numFmtId="0" fontId="7" fillId="0" borderId="59" xfId="0" applyFont="1" applyBorder="1" applyAlignment="1">
      <alignment horizontal="center"/>
    </xf>
    <xf numFmtId="0" fontId="7" fillId="0" borderId="6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49" fontId="3" fillId="0" borderId="63" xfId="0" applyNumberFormat="1" applyFont="1" applyBorder="1" applyAlignment="1">
      <alignment horizontal="center"/>
    </xf>
    <xf numFmtId="49" fontId="3" fillId="0" borderId="59" xfId="0" applyNumberFormat="1" applyFont="1" applyBorder="1" applyAlignment="1">
      <alignment horizontal="center"/>
    </xf>
    <xf numFmtId="49" fontId="7" fillId="0" borderId="59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3" fillId="0" borderId="34" xfId="0" applyFont="1" applyBorder="1" applyAlignment="1">
      <alignment horizontal="center" vertical="top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37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80"/>
  <sheetViews>
    <sheetView view="pageBreakPreview" zoomScaleSheetLayoutView="100" zoomScalePageLayoutView="0" workbookViewId="0" topLeftCell="A55">
      <selection activeCell="BB64" sqref="BB64:BW64"/>
    </sheetView>
  </sheetViews>
  <sheetFormatPr defaultColWidth="0.875" defaultRowHeight="12.75"/>
  <cols>
    <col min="1" max="14" width="0.875" style="1" customWidth="1"/>
    <col min="15" max="15" width="1.25" style="1" customWidth="1"/>
    <col min="16" max="17" width="0.875" style="1" customWidth="1"/>
    <col min="18" max="18" width="5.375" style="1" customWidth="1"/>
    <col min="19" max="27" width="0.875" style="1" customWidth="1"/>
    <col min="28" max="28" width="19.125" style="1" customWidth="1"/>
    <col min="29" max="29" width="0.875" style="1" customWidth="1"/>
    <col min="30" max="30" width="0" style="1" hidden="1" customWidth="1"/>
    <col min="31" max="31" width="12.25390625" style="1" customWidth="1"/>
    <col min="32" max="32" width="3.375" style="1" customWidth="1"/>
    <col min="33" max="52" width="0.875" style="1" customWidth="1"/>
    <col min="53" max="53" width="19.125" style="1" customWidth="1"/>
    <col min="54" max="54" width="6.125" style="1" customWidth="1"/>
    <col min="55" max="66" width="0.875" style="1" customWidth="1"/>
    <col min="67" max="67" width="0.74609375" style="1" customWidth="1"/>
    <col min="68" max="74" width="0" style="1" hidden="1" customWidth="1"/>
    <col min="75" max="75" width="4.25390625" style="1" customWidth="1"/>
    <col min="76" max="76" width="0.875" style="1" customWidth="1"/>
    <col min="77" max="77" width="1.37890625" style="1" customWidth="1"/>
    <col min="78" max="82" width="0.875" style="1" customWidth="1"/>
    <col min="83" max="83" width="11.875" style="1" customWidth="1"/>
    <col min="84" max="84" width="2.75390625" style="1" customWidth="1"/>
    <col min="85" max="85" width="0.875" style="1" customWidth="1"/>
    <col min="86" max="86" width="3.75390625" style="1" customWidth="1"/>
    <col min="87" max="89" width="0.875" style="1" customWidth="1"/>
    <col min="90" max="90" width="1.625" style="1" customWidth="1"/>
    <col min="91" max="91" width="0" style="1" hidden="1" customWidth="1"/>
    <col min="92" max="92" width="0.2421875" style="1" customWidth="1"/>
    <col min="93" max="93" width="0" style="1" hidden="1" customWidth="1"/>
    <col min="94" max="94" width="0.6171875" style="1" customWidth="1"/>
    <col min="95" max="95" width="0.2421875" style="1" customWidth="1"/>
    <col min="96" max="96" width="1.75390625" style="1" customWidth="1"/>
    <col min="97" max="97" width="0.37109375" style="1" customWidth="1"/>
    <col min="98" max="99" width="0" style="1" hidden="1" customWidth="1"/>
    <col min="100" max="101" width="0.875" style="1" customWidth="1"/>
    <col min="102" max="102" width="3.75390625" style="1" customWidth="1"/>
    <col min="103" max="103" width="9.25390625" style="1" hidden="1" customWidth="1"/>
    <col min="104" max="104" width="1.875" style="1" hidden="1" customWidth="1"/>
    <col min="105" max="105" width="2.75390625" style="1" customWidth="1"/>
    <col min="106" max="16384" width="0.875" style="1" customWidth="1"/>
  </cols>
  <sheetData>
    <row r="1" ht="3" customHeight="1"/>
    <row r="2" spans="54:102" ht="17.25" customHeight="1">
      <c r="BB2" s="110" t="s">
        <v>138</v>
      </c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0"/>
      <c r="CC2" s="110"/>
      <c r="CD2" s="110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</row>
    <row r="3" spans="20:103" s="2" customFormat="1" ht="15" customHeight="1">
      <c r="T3" s="3" t="s">
        <v>114</v>
      </c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H3" s="138" t="s">
        <v>115</v>
      </c>
      <c r="CI3" s="138"/>
      <c r="CJ3" s="138"/>
      <c r="CK3" s="138"/>
      <c r="CL3" s="138"/>
      <c r="CM3" s="138"/>
      <c r="CN3" s="138"/>
      <c r="CO3" s="138"/>
      <c r="CP3" s="138"/>
      <c r="CQ3" s="138"/>
      <c r="CR3" s="138"/>
      <c r="CS3" s="138"/>
      <c r="CT3" s="138"/>
      <c r="CU3" s="138"/>
      <c r="CV3" s="138"/>
      <c r="CW3" s="138"/>
      <c r="CX3" s="138"/>
      <c r="CY3" s="138"/>
    </row>
    <row r="4" spans="1:103" s="5" customFormat="1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BO4" s="110" t="s">
        <v>102</v>
      </c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H4" s="139" t="s">
        <v>116</v>
      </c>
      <c r="CI4" s="139"/>
      <c r="CJ4" s="139"/>
      <c r="CK4" s="139"/>
      <c r="CL4" s="139"/>
      <c r="CM4" s="139"/>
      <c r="CN4" s="139"/>
      <c r="CO4" s="139"/>
      <c r="CP4" s="139"/>
      <c r="CQ4" s="139"/>
      <c r="CR4" s="139"/>
      <c r="CS4" s="139"/>
      <c r="CT4" s="139"/>
      <c r="CU4" s="139"/>
      <c r="CV4" s="139"/>
      <c r="CW4" s="139"/>
      <c r="CX4" s="139"/>
      <c r="CY4" s="139"/>
    </row>
    <row r="5" spans="1:103" s="5" customFormat="1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13" t="s">
        <v>113</v>
      </c>
      <c r="AC5" s="2"/>
      <c r="AD5" s="2"/>
      <c r="AE5" s="2"/>
      <c r="AF5" s="2"/>
      <c r="AG5" s="2"/>
      <c r="AH5" s="2"/>
      <c r="AI5" s="2"/>
      <c r="AJ5" s="2"/>
      <c r="AK5" s="124" t="s">
        <v>117</v>
      </c>
      <c r="AL5" s="124"/>
      <c r="AM5" s="124"/>
      <c r="AN5" s="124"/>
      <c r="AO5" s="124"/>
      <c r="AP5" s="124"/>
      <c r="AQ5" s="124"/>
      <c r="AR5" s="114" t="s">
        <v>298</v>
      </c>
      <c r="AS5" s="114"/>
      <c r="AT5" s="114"/>
      <c r="AU5" s="114"/>
      <c r="AV5" s="114"/>
      <c r="AW5" s="114"/>
      <c r="AX5" s="114"/>
      <c r="AY5" s="114"/>
      <c r="AZ5" s="114"/>
      <c r="BA5" s="114"/>
      <c r="BB5" s="12" t="s">
        <v>299</v>
      </c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36">
        <v>20</v>
      </c>
      <c r="BQ5" s="136"/>
      <c r="BR5" s="136"/>
      <c r="BS5" s="136"/>
      <c r="BT5" s="125"/>
      <c r="BU5" s="125"/>
      <c r="BV5" s="125"/>
      <c r="BW5" s="2" t="s">
        <v>118</v>
      </c>
      <c r="BX5" s="2"/>
      <c r="BY5" s="2"/>
      <c r="BZ5" s="2"/>
      <c r="CA5" s="2"/>
      <c r="CB5" s="2"/>
      <c r="CC5" s="2"/>
      <c r="CD5" s="2"/>
      <c r="CE5" s="2"/>
      <c r="CF5" s="13" t="s">
        <v>119</v>
      </c>
      <c r="CG5" s="2"/>
      <c r="CH5" s="111" t="s">
        <v>300</v>
      </c>
      <c r="CI5" s="111"/>
      <c r="CJ5" s="111"/>
      <c r="CK5" s="111"/>
      <c r="CL5" s="111"/>
      <c r="CM5" s="111"/>
      <c r="CN5" s="111"/>
      <c r="CO5" s="111"/>
      <c r="CP5" s="111"/>
      <c r="CQ5" s="111"/>
      <c r="CR5" s="111"/>
      <c r="CS5" s="111"/>
      <c r="CT5" s="111"/>
      <c r="CU5" s="111"/>
      <c r="CV5" s="111"/>
      <c r="CW5" s="111"/>
      <c r="CX5" s="111"/>
      <c r="CY5" s="111"/>
    </row>
    <row r="6" spans="1:103" s="5" customFormat="1" ht="14.25" customHeight="1">
      <c r="A6" s="2" t="s">
        <v>120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13" t="s">
        <v>121</v>
      </c>
      <c r="CG6" s="2"/>
      <c r="CH6" s="111" t="s">
        <v>122</v>
      </c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111"/>
      <c r="CX6" s="111"/>
      <c r="CY6" s="111"/>
    </row>
    <row r="7" spans="1:103" s="5" customFormat="1" ht="12.75" customHeight="1">
      <c r="A7" s="2" t="s">
        <v>123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114" t="s">
        <v>124</v>
      </c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2"/>
      <c r="CA7" s="2"/>
      <c r="CB7" s="2"/>
      <c r="CC7" s="2"/>
      <c r="CD7" s="2"/>
      <c r="CE7" s="2"/>
      <c r="CF7" s="13" t="s">
        <v>125</v>
      </c>
      <c r="CG7" s="2"/>
      <c r="CH7" s="111" t="s">
        <v>126</v>
      </c>
      <c r="CI7" s="111"/>
      <c r="CJ7" s="111"/>
      <c r="CK7" s="111"/>
      <c r="CL7" s="111"/>
      <c r="CM7" s="111"/>
      <c r="CN7" s="111"/>
      <c r="CO7" s="111"/>
      <c r="CP7" s="111"/>
      <c r="CQ7" s="111"/>
      <c r="CR7" s="111"/>
      <c r="CS7" s="111"/>
      <c r="CT7" s="111"/>
      <c r="CU7" s="111"/>
      <c r="CV7" s="111"/>
      <c r="CW7" s="111"/>
      <c r="CX7" s="111"/>
      <c r="CY7" s="111"/>
    </row>
    <row r="8" spans="1:103" s="5" customFormat="1" ht="15" customHeight="1">
      <c r="A8" s="136" t="s">
        <v>84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12" t="s">
        <v>85</v>
      </c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2"/>
      <c r="CA8" s="2"/>
      <c r="CB8" s="2"/>
      <c r="CC8" s="137" t="s">
        <v>62</v>
      </c>
      <c r="CD8" s="137"/>
      <c r="CE8" s="137"/>
      <c r="CF8" s="137"/>
      <c r="CG8" s="2"/>
      <c r="CH8" s="111" t="s">
        <v>61</v>
      </c>
      <c r="CI8" s="111"/>
      <c r="CJ8" s="111"/>
      <c r="CK8" s="111"/>
      <c r="CL8" s="111"/>
      <c r="CM8" s="111"/>
      <c r="CN8" s="111"/>
      <c r="CO8" s="111"/>
      <c r="CP8" s="111"/>
      <c r="CQ8" s="111"/>
      <c r="CR8" s="111"/>
      <c r="CS8" s="111"/>
      <c r="CT8" s="111"/>
      <c r="CU8" s="111"/>
      <c r="CV8" s="111"/>
      <c r="CW8" s="111"/>
      <c r="CX8" s="111"/>
      <c r="CY8" s="111"/>
    </row>
    <row r="9" spans="1:103" s="5" customFormat="1" ht="15" customHeight="1">
      <c r="A9" s="146" t="s">
        <v>143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13"/>
      <c r="CG9" s="2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</row>
    <row r="10" spans="1:103" s="5" customFormat="1" ht="15" customHeight="1">
      <c r="A10" s="2" t="s">
        <v>86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149" t="s">
        <v>87</v>
      </c>
      <c r="CI10" s="149"/>
      <c r="CJ10" s="149"/>
      <c r="CK10" s="149"/>
      <c r="CL10" s="149"/>
      <c r="CM10" s="149"/>
      <c r="CN10" s="149"/>
      <c r="CO10" s="149"/>
      <c r="CP10" s="149"/>
      <c r="CQ10" s="149"/>
      <c r="CR10" s="149"/>
      <c r="CS10" s="149"/>
      <c r="CT10" s="149"/>
      <c r="CU10" s="149"/>
      <c r="CV10" s="149"/>
      <c r="CW10" s="149"/>
      <c r="CX10" s="149"/>
      <c r="CY10" s="149"/>
    </row>
    <row r="11" spans="1:96" ht="19.5" customHeight="1">
      <c r="A11" s="148" t="s">
        <v>88</v>
      </c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  <c r="CQ11" s="148"/>
      <c r="CR11" s="148"/>
    </row>
    <row r="12" spans="1:102" ht="42.75" customHeight="1">
      <c r="A12" s="115" t="s">
        <v>89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47" t="s">
        <v>90</v>
      </c>
      <c r="AG12" s="147"/>
      <c r="AH12" s="147"/>
      <c r="AI12" s="147"/>
      <c r="AJ12" s="147"/>
      <c r="AK12" s="147"/>
      <c r="AL12" s="115" t="s">
        <v>112</v>
      </c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 t="s">
        <v>91</v>
      </c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 t="s">
        <v>92</v>
      </c>
      <c r="BY12" s="115"/>
      <c r="BZ12" s="115"/>
      <c r="CA12" s="115"/>
      <c r="CB12" s="115"/>
      <c r="CC12" s="115"/>
      <c r="CD12" s="115"/>
      <c r="CE12" s="115"/>
      <c r="CF12" s="115" t="s">
        <v>93</v>
      </c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</row>
    <row r="13" spans="1:102" ht="12.75">
      <c r="A13" s="126">
        <v>1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>
        <v>2</v>
      </c>
      <c r="AG13" s="126"/>
      <c r="AH13" s="126"/>
      <c r="AI13" s="126"/>
      <c r="AJ13" s="126"/>
      <c r="AK13" s="126"/>
      <c r="AL13" s="126">
        <v>3</v>
      </c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>
        <v>4</v>
      </c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/>
      <c r="BX13" s="115">
        <v>5</v>
      </c>
      <c r="BY13" s="115"/>
      <c r="BZ13" s="115"/>
      <c r="CA13" s="115"/>
      <c r="CB13" s="115"/>
      <c r="CC13" s="115"/>
      <c r="CD13" s="115"/>
      <c r="CE13" s="115"/>
      <c r="CF13" s="115">
        <v>6</v>
      </c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</row>
    <row r="14" spans="1:103" ht="15.75" customHeight="1">
      <c r="A14" s="102" t="s">
        <v>144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28" t="s">
        <v>94</v>
      </c>
      <c r="AG14" s="128"/>
      <c r="AH14" s="128"/>
      <c r="AI14" s="128"/>
      <c r="AJ14" s="128"/>
      <c r="AK14" s="128"/>
      <c r="AL14" s="46" t="s">
        <v>35</v>
      </c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7">
        <f>BB15+BB63</f>
        <v>57699700</v>
      </c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8">
        <f>BX15+BX63</f>
        <v>56381325.16</v>
      </c>
      <c r="BY14" s="48"/>
      <c r="BZ14" s="48"/>
      <c r="CA14" s="48"/>
      <c r="CB14" s="48"/>
      <c r="CC14" s="48"/>
      <c r="CD14" s="48"/>
      <c r="CE14" s="48"/>
      <c r="CF14" s="48">
        <f>BB14-BX14</f>
        <v>1318374.8400000036</v>
      </c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1">
        <f>BX14/BB14*100</f>
        <v>97.71510971460856</v>
      </c>
    </row>
    <row r="15" spans="1:103" ht="12.75" customHeight="1">
      <c r="A15" s="123" t="s">
        <v>95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9" t="s">
        <v>94</v>
      </c>
      <c r="AG15" s="130"/>
      <c r="AH15" s="130"/>
      <c r="AI15" s="130"/>
      <c r="AJ15" s="130"/>
      <c r="AK15" s="131"/>
      <c r="AL15" s="129" t="s">
        <v>97</v>
      </c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1"/>
      <c r="BB15" s="140">
        <f>BB17+BB34+BB39+BB56</f>
        <v>29096200</v>
      </c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2"/>
      <c r="BX15" s="116">
        <f>BX17+BX34+BX39+BX56+BX51+BX53+BX62</f>
        <v>27777874.13</v>
      </c>
      <c r="BY15" s="117"/>
      <c r="BZ15" s="117"/>
      <c r="CA15" s="117"/>
      <c r="CB15" s="117"/>
      <c r="CC15" s="117"/>
      <c r="CD15" s="117"/>
      <c r="CE15" s="118"/>
      <c r="CF15" s="116">
        <f>BB15-BX15</f>
        <v>1318325.870000001</v>
      </c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8"/>
      <c r="CY15" s="1" t="e">
        <f>#REF!/#REF!*100</f>
        <v>#REF!</v>
      </c>
    </row>
    <row r="16" spans="1:103" s="19" customFormat="1" ht="12" customHeight="1">
      <c r="A16" s="122" t="s">
        <v>96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32"/>
      <c r="AG16" s="133"/>
      <c r="AH16" s="133"/>
      <c r="AI16" s="133"/>
      <c r="AJ16" s="133"/>
      <c r="AK16" s="134"/>
      <c r="AL16" s="132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4"/>
      <c r="BB16" s="143"/>
      <c r="BC16" s="144"/>
      <c r="BD16" s="144"/>
      <c r="BE16" s="144"/>
      <c r="BF16" s="144"/>
      <c r="BG16" s="144"/>
      <c r="BH16" s="144"/>
      <c r="BI16" s="144"/>
      <c r="BJ16" s="144"/>
      <c r="BK16" s="144"/>
      <c r="BL16" s="144"/>
      <c r="BM16" s="144"/>
      <c r="BN16" s="144"/>
      <c r="BO16" s="144"/>
      <c r="BP16" s="144"/>
      <c r="BQ16" s="144"/>
      <c r="BR16" s="144"/>
      <c r="BS16" s="144"/>
      <c r="BT16" s="144"/>
      <c r="BU16" s="144"/>
      <c r="BV16" s="144"/>
      <c r="BW16" s="145"/>
      <c r="BX16" s="119"/>
      <c r="BY16" s="120"/>
      <c r="BZ16" s="120"/>
      <c r="CA16" s="120"/>
      <c r="CB16" s="120"/>
      <c r="CC16" s="120"/>
      <c r="CD16" s="120"/>
      <c r="CE16" s="121"/>
      <c r="CF16" s="119"/>
      <c r="CG16" s="120"/>
      <c r="CH16" s="120"/>
      <c r="CI16" s="120"/>
      <c r="CJ16" s="120"/>
      <c r="CK16" s="120"/>
      <c r="CL16" s="120"/>
      <c r="CM16" s="120"/>
      <c r="CN16" s="120"/>
      <c r="CO16" s="120"/>
      <c r="CP16" s="120"/>
      <c r="CQ16" s="120"/>
      <c r="CR16" s="120"/>
      <c r="CS16" s="120"/>
      <c r="CT16" s="120"/>
      <c r="CU16" s="120"/>
      <c r="CV16" s="120"/>
      <c r="CW16" s="120"/>
      <c r="CX16" s="121"/>
      <c r="CY16" s="1">
        <f>BX15/BB15*100</f>
        <v>95.46907888315313</v>
      </c>
    </row>
    <row r="17" spans="1:103" s="19" customFormat="1" ht="16.5" customHeight="1">
      <c r="A17" s="102" t="s">
        <v>98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46" t="s">
        <v>94</v>
      </c>
      <c r="AG17" s="46"/>
      <c r="AH17" s="46"/>
      <c r="AI17" s="46"/>
      <c r="AJ17" s="46"/>
      <c r="AK17" s="46"/>
      <c r="AL17" s="46" t="s">
        <v>8</v>
      </c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7">
        <f>BB18</f>
        <v>10505000</v>
      </c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8">
        <f>BX18</f>
        <v>10795980.450000001</v>
      </c>
      <c r="BY17" s="48"/>
      <c r="BZ17" s="48"/>
      <c r="CA17" s="48"/>
      <c r="CB17" s="48"/>
      <c r="CC17" s="48"/>
      <c r="CD17" s="48"/>
      <c r="CE17" s="48"/>
      <c r="CF17" s="48">
        <f>BB17-BX17</f>
        <v>-290980.4500000011</v>
      </c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1">
        <f aca="true" t="shared" si="0" ref="CY17:CY23">BX17/BB17*100</f>
        <v>102.76992336982391</v>
      </c>
    </row>
    <row r="18" spans="1:116" ht="16.5" customHeight="1">
      <c r="A18" s="150" t="s">
        <v>9</v>
      </c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13" t="s">
        <v>94</v>
      </c>
      <c r="AG18" s="113"/>
      <c r="AH18" s="113"/>
      <c r="AI18" s="113"/>
      <c r="AJ18" s="113"/>
      <c r="AK18" s="113"/>
      <c r="AL18" s="46" t="s">
        <v>10</v>
      </c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7">
        <f>BB19</f>
        <v>10505000</v>
      </c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135">
        <f>BX19+BX25+BX22+BX28+BX30+BX32</f>
        <v>10795980.450000001</v>
      </c>
      <c r="BY18" s="135"/>
      <c r="BZ18" s="135"/>
      <c r="CA18" s="135"/>
      <c r="CB18" s="135"/>
      <c r="CC18" s="135"/>
      <c r="CD18" s="135"/>
      <c r="CE18" s="135"/>
      <c r="CF18" s="48">
        <f>BB18-BX18</f>
        <v>-290980.4500000011</v>
      </c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1">
        <f t="shared" si="0"/>
        <v>102.76992336982391</v>
      </c>
      <c r="DL18" s="1">
        <f>BX18*100/BB18</f>
        <v>102.7699233698239</v>
      </c>
    </row>
    <row r="19" spans="1:103" s="19" customFormat="1" ht="73.5" customHeight="1">
      <c r="A19" s="151" t="s">
        <v>68</v>
      </c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3"/>
      <c r="AF19" s="46" t="s">
        <v>94</v>
      </c>
      <c r="AG19" s="46"/>
      <c r="AH19" s="46"/>
      <c r="AI19" s="46"/>
      <c r="AJ19" s="46"/>
      <c r="AK19" s="46"/>
      <c r="AL19" s="46" t="s">
        <v>108</v>
      </c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7">
        <v>10505000</v>
      </c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8">
        <f>BX20+BX21</f>
        <v>10469704.3</v>
      </c>
      <c r="BY19" s="48"/>
      <c r="BZ19" s="48"/>
      <c r="CA19" s="48"/>
      <c r="CB19" s="48"/>
      <c r="CC19" s="48"/>
      <c r="CD19" s="48"/>
      <c r="CE19" s="48"/>
      <c r="CF19" s="48">
        <f>BB19-BX19</f>
        <v>35295.699999999255</v>
      </c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19">
        <f t="shared" si="0"/>
        <v>99.66401047120421</v>
      </c>
    </row>
    <row r="20" spans="1:103" s="19" customFormat="1" ht="91.5" customHeight="1">
      <c r="A20" s="59" t="s">
        <v>99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1"/>
      <c r="AF20" s="37" t="s">
        <v>94</v>
      </c>
      <c r="AG20" s="37"/>
      <c r="AH20" s="37"/>
      <c r="AI20" s="37"/>
      <c r="AJ20" s="37"/>
      <c r="AK20" s="37"/>
      <c r="AL20" s="37" t="s">
        <v>109</v>
      </c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8" t="s">
        <v>11</v>
      </c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9">
        <v>10470018.57</v>
      </c>
      <c r="BY20" s="39"/>
      <c r="BZ20" s="39"/>
      <c r="CA20" s="39"/>
      <c r="CB20" s="39"/>
      <c r="CC20" s="39"/>
      <c r="CD20" s="39"/>
      <c r="CE20" s="39"/>
      <c r="CF20" s="39">
        <f>-BX20</f>
        <v>-10470018.57</v>
      </c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19" t="e">
        <f t="shared" si="0"/>
        <v>#VALUE!</v>
      </c>
    </row>
    <row r="21" spans="1:102" s="19" customFormat="1" ht="91.5" customHeight="1">
      <c r="A21" s="59" t="s">
        <v>237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1"/>
      <c r="AF21" s="37" t="s">
        <v>94</v>
      </c>
      <c r="AG21" s="37"/>
      <c r="AH21" s="37"/>
      <c r="AI21" s="37"/>
      <c r="AJ21" s="37"/>
      <c r="AK21" s="37"/>
      <c r="AL21" s="37" t="s">
        <v>238</v>
      </c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8" t="s">
        <v>11</v>
      </c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9">
        <v>-314.27</v>
      </c>
      <c r="BY21" s="39"/>
      <c r="BZ21" s="39"/>
      <c r="CA21" s="39"/>
      <c r="CB21" s="39"/>
      <c r="CC21" s="39"/>
      <c r="CD21" s="39"/>
      <c r="CE21" s="39"/>
      <c r="CF21" s="39">
        <f>-BX21</f>
        <v>314.27</v>
      </c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</row>
    <row r="22" spans="1:103" s="24" customFormat="1" ht="93" customHeight="1">
      <c r="A22" s="155" t="s">
        <v>158</v>
      </c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56" t="s">
        <v>94</v>
      </c>
      <c r="AG22" s="56"/>
      <c r="AH22" s="56"/>
      <c r="AI22" s="56"/>
      <c r="AJ22" s="56"/>
      <c r="AK22" s="56"/>
      <c r="AL22" s="56" t="s">
        <v>159</v>
      </c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7" t="s">
        <v>11</v>
      </c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8">
        <f>BX23+BX24</f>
        <v>11368.92</v>
      </c>
      <c r="BY22" s="58"/>
      <c r="BZ22" s="58"/>
      <c r="CA22" s="58"/>
      <c r="CB22" s="58"/>
      <c r="CC22" s="58"/>
      <c r="CD22" s="58"/>
      <c r="CE22" s="58"/>
      <c r="CF22" s="45">
        <f>-BX22</f>
        <v>-11368.92</v>
      </c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24" t="e">
        <f t="shared" si="0"/>
        <v>#VALUE!</v>
      </c>
    </row>
    <row r="23" spans="1:103" s="24" customFormat="1" ht="123" customHeight="1">
      <c r="A23" s="154" t="s">
        <v>161</v>
      </c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52" t="s">
        <v>94</v>
      </c>
      <c r="AG23" s="52"/>
      <c r="AH23" s="52"/>
      <c r="AI23" s="52"/>
      <c r="AJ23" s="52"/>
      <c r="AK23" s="52"/>
      <c r="AL23" s="52" t="s">
        <v>160</v>
      </c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44" t="s">
        <v>11</v>
      </c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5">
        <v>11349.07</v>
      </c>
      <c r="BY23" s="45"/>
      <c r="BZ23" s="45"/>
      <c r="CA23" s="45"/>
      <c r="CB23" s="45"/>
      <c r="CC23" s="45"/>
      <c r="CD23" s="45"/>
      <c r="CE23" s="45"/>
      <c r="CF23" s="45">
        <f>-BX23</f>
        <v>-11349.07</v>
      </c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24" t="e">
        <f t="shared" si="0"/>
        <v>#VALUE!</v>
      </c>
    </row>
    <row r="24" spans="1:102" s="24" customFormat="1" ht="117.75" customHeight="1">
      <c r="A24" s="154" t="s">
        <v>297</v>
      </c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52" t="s">
        <v>94</v>
      </c>
      <c r="AG24" s="52"/>
      <c r="AH24" s="52"/>
      <c r="AI24" s="52"/>
      <c r="AJ24" s="52"/>
      <c r="AK24" s="52"/>
      <c r="AL24" s="52" t="s">
        <v>295</v>
      </c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44" t="s">
        <v>11</v>
      </c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5">
        <v>19.85</v>
      </c>
      <c r="BY24" s="45"/>
      <c r="BZ24" s="45"/>
      <c r="CA24" s="45"/>
      <c r="CB24" s="45"/>
      <c r="CC24" s="45"/>
      <c r="CD24" s="45"/>
      <c r="CE24" s="45"/>
      <c r="CF24" s="45">
        <f>-BX24</f>
        <v>-19.85</v>
      </c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</row>
    <row r="25" spans="1:102" s="20" customFormat="1" ht="41.25" customHeight="1">
      <c r="A25" s="156" t="s">
        <v>70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46" t="s">
        <v>94</v>
      </c>
      <c r="AG25" s="46"/>
      <c r="AH25" s="46"/>
      <c r="AI25" s="46"/>
      <c r="AJ25" s="46"/>
      <c r="AK25" s="46"/>
      <c r="AL25" s="46" t="s">
        <v>56</v>
      </c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7" t="s">
        <v>11</v>
      </c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8">
        <f>BX26+BX27</f>
        <v>118392.59</v>
      </c>
      <c r="BY25" s="48"/>
      <c r="BZ25" s="48"/>
      <c r="CA25" s="48"/>
      <c r="CB25" s="48"/>
      <c r="CC25" s="48"/>
      <c r="CD25" s="48"/>
      <c r="CE25" s="48"/>
      <c r="CF25" s="48">
        <f aca="true" t="shared" si="1" ref="CF25:CF33">CT25-BX25</f>
        <v>-118392.59</v>
      </c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</row>
    <row r="26" spans="1:102" s="19" customFormat="1" ht="79.5" customHeight="1">
      <c r="A26" s="157" t="s">
        <v>69</v>
      </c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37" t="s">
        <v>94</v>
      </c>
      <c r="AG26" s="37"/>
      <c r="AH26" s="37"/>
      <c r="AI26" s="37"/>
      <c r="AJ26" s="37"/>
      <c r="AK26" s="37"/>
      <c r="AL26" s="37" t="s">
        <v>57</v>
      </c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8" t="s">
        <v>11</v>
      </c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9">
        <v>118154.9</v>
      </c>
      <c r="BY26" s="39"/>
      <c r="BZ26" s="39"/>
      <c r="CA26" s="39"/>
      <c r="CB26" s="39"/>
      <c r="CC26" s="39"/>
      <c r="CD26" s="39"/>
      <c r="CE26" s="39"/>
      <c r="CF26" s="39">
        <f t="shared" si="1"/>
        <v>-118154.9</v>
      </c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</row>
    <row r="27" spans="1:102" s="24" customFormat="1" ht="68.25" customHeight="1">
      <c r="A27" s="62" t="s">
        <v>217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4"/>
      <c r="AF27" s="52" t="s">
        <v>94</v>
      </c>
      <c r="AG27" s="52"/>
      <c r="AH27" s="52"/>
      <c r="AI27" s="52"/>
      <c r="AJ27" s="52"/>
      <c r="AK27" s="52"/>
      <c r="AL27" s="52" t="s">
        <v>216</v>
      </c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44" t="s">
        <v>11</v>
      </c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5">
        <v>237.69</v>
      </c>
      <c r="BY27" s="45"/>
      <c r="BZ27" s="45"/>
      <c r="CA27" s="45"/>
      <c r="CB27" s="45"/>
      <c r="CC27" s="45"/>
      <c r="CD27" s="45"/>
      <c r="CE27" s="45"/>
      <c r="CF27" s="45">
        <f t="shared" si="1"/>
        <v>-237.69</v>
      </c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</row>
    <row r="28" spans="1:102" s="32" customFormat="1" ht="93" customHeight="1">
      <c r="A28" s="53" t="s">
        <v>214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5"/>
      <c r="AF28" s="56" t="s">
        <v>94</v>
      </c>
      <c r="AG28" s="56"/>
      <c r="AH28" s="56"/>
      <c r="AI28" s="56"/>
      <c r="AJ28" s="56"/>
      <c r="AK28" s="56"/>
      <c r="AL28" s="56" t="s">
        <v>213</v>
      </c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7" t="s">
        <v>11</v>
      </c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8">
        <f>BX29</f>
        <v>13000.38</v>
      </c>
      <c r="BY28" s="58"/>
      <c r="BZ28" s="58"/>
      <c r="CA28" s="58"/>
      <c r="CB28" s="58"/>
      <c r="CC28" s="58"/>
      <c r="CD28" s="58"/>
      <c r="CE28" s="58"/>
      <c r="CF28" s="58">
        <f t="shared" si="1"/>
        <v>-13000.38</v>
      </c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</row>
    <row r="29" spans="1:102" s="24" customFormat="1" ht="101.25" customHeight="1">
      <c r="A29" s="49" t="s">
        <v>215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1"/>
      <c r="AF29" s="52" t="s">
        <v>94</v>
      </c>
      <c r="AG29" s="52"/>
      <c r="AH29" s="52"/>
      <c r="AI29" s="52"/>
      <c r="AJ29" s="52"/>
      <c r="AK29" s="52"/>
      <c r="AL29" s="52" t="s">
        <v>212</v>
      </c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44" t="s">
        <v>11</v>
      </c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5">
        <v>13000.38</v>
      </c>
      <c r="BY29" s="45"/>
      <c r="BZ29" s="45"/>
      <c r="CA29" s="45"/>
      <c r="CB29" s="45"/>
      <c r="CC29" s="45"/>
      <c r="CD29" s="45"/>
      <c r="CE29" s="45"/>
      <c r="CF29" s="45">
        <f t="shared" si="1"/>
        <v>-13000.38</v>
      </c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</row>
    <row r="30" spans="1:102" s="32" customFormat="1" ht="88.5" customHeight="1">
      <c r="A30" s="53" t="s">
        <v>259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5"/>
      <c r="AF30" s="56" t="s">
        <v>94</v>
      </c>
      <c r="AG30" s="56"/>
      <c r="AH30" s="56"/>
      <c r="AI30" s="56"/>
      <c r="AJ30" s="56"/>
      <c r="AK30" s="56"/>
      <c r="AL30" s="56" t="s">
        <v>261</v>
      </c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7" t="s">
        <v>11</v>
      </c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8">
        <f>BX31</f>
        <v>83074.2</v>
      </c>
      <c r="BY30" s="58"/>
      <c r="BZ30" s="58"/>
      <c r="CA30" s="58"/>
      <c r="CB30" s="58"/>
      <c r="CC30" s="58"/>
      <c r="CD30" s="58"/>
      <c r="CE30" s="58"/>
      <c r="CF30" s="58">
        <f t="shared" si="1"/>
        <v>-83074.2</v>
      </c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</row>
    <row r="31" spans="1:102" s="24" customFormat="1" ht="69.75" customHeight="1">
      <c r="A31" s="49" t="s">
        <v>259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1"/>
      <c r="AF31" s="52" t="s">
        <v>94</v>
      </c>
      <c r="AG31" s="52"/>
      <c r="AH31" s="52"/>
      <c r="AI31" s="52"/>
      <c r="AJ31" s="52"/>
      <c r="AK31" s="52"/>
      <c r="AL31" s="52" t="s">
        <v>258</v>
      </c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44" t="s">
        <v>11</v>
      </c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5">
        <v>83074.2</v>
      </c>
      <c r="BY31" s="45"/>
      <c r="BZ31" s="45"/>
      <c r="CA31" s="45"/>
      <c r="CB31" s="45"/>
      <c r="CC31" s="45"/>
      <c r="CD31" s="45"/>
      <c r="CE31" s="45"/>
      <c r="CF31" s="45">
        <f t="shared" si="1"/>
        <v>-83074.2</v>
      </c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</row>
    <row r="32" spans="1:102" s="32" customFormat="1" ht="84" customHeight="1">
      <c r="A32" s="53" t="s">
        <v>262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5"/>
      <c r="AF32" s="56" t="s">
        <v>94</v>
      </c>
      <c r="AG32" s="56"/>
      <c r="AH32" s="56"/>
      <c r="AI32" s="56"/>
      <c r="AJ32" s="56"/>
      <c r="AK32" s="56"/>
      <c r="AL32" s="56" t="s">
        <v>261</v>
      </c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7" t="s">
        <v>11</v>
      </c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8">
        <f>BX33</f>
        <v>100440.06</v>
      </c>
      <c r="BY32" s="58"/>
      <c r="BZ32" s="58"/>
      <c r="CA32" s="58"/>
      <c r="CB32" s="58"/>
      <c r="CC32" s="58"/>
      <c r="CD32" s="58"/>
      <c r="CE32" s="58"/>
      <c r="CF32" s="58">
        <f t="shared" si="1"/>
        <v>-100440.06</v>
      </c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</row>
    <row r="33" spans="1:102" s="24" customFormat="1" ht="69.75" customHeight="1">
      <c r="A33" s="49" t="s">
        <v>262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1"/>
      <c r="AF33" s="52" t="s">
        <v>94</v>
      </c>
      <c r="AG33" s="52"/>
      <c r="AH33" s="52"/>
      <c r="AI33" s="52"/>
      <c r="AJ33" s="52"/>
      <c r="AK33" s="52"/>
      <c r="AL33" s="52" t="s">
        <v>260</v>
      </c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44" t="s">
        <v>11</v>
      </c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5">
        <v>100440.06</v>
      </c>
      <c r="BY33" s="45"/>
      <c r="BZ33" s="45"/>
      <c r="CA33" s="45"/>
      <c r="CB33" s="45"/>
      <c r="CC33" s="45"/>
      <c r="CD33" s="45"/>
      <c r="CE33" s="45"/>
      <c r="CF33" s="45">
        <f t="shared" si="1"/>
        <v>-100440.06</v>
      </c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</row>
    <row r="34" spans="1:103" s="19" customFormat="1" ht="17.25" customHeight="1">
      <c r="A34" s="102" t="s">
        <v>12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46" t="s">
        <v>94</v>
      </c>
      <c r="AG34" s="46"/>
      <c r="AH34" s="46"/>
      <c r="AI34" s="46"/>
      <c r="AJ34" s="46"/>
      <c r="AK34" s="46"/>
      <c r="AL34" s="46" t="s">
        <v>13</v>
      </c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7">
        <f>BB35</f>
        <v>3838700</v>
      </c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127">
        <f>BX35</f>
        <v>3701083.13</v>
      </c>
      <c r="BY34" s="127"/>
      <c r="BZ34" s="127"/>
      <c r="CA34" s="127"/>
      <c r="CB34" s="127"/>
      <c r="CC34" s="127"/>
      <c r="CD34" s="127"/>
      <c r="CE34" s="127"/>
      <c r="CF34" s="127">
        <f>BB34-BX34</f>
        <v>137616.8700000001</v>
      </c>
      <c r="CG34" s="127"/>
      <c r="CH34" s="127"/>
      <c r="CI34" s="127"/>
      <c r="CJ34" s="127"/>
      <c r="CK34" s="127"/>
      <c r="CL34" s="127"/>
      <c r="CM34" s="127"/>
      <c r="CN34" s="127"/>
      <c r="CO34" s="127"/>
      <c r="CP34" s="127"/>
      <c r="CQ34" s="127"/>
      <c r="CR34" s="127"/>
      <c r="CS34" s="127"/>
      <c r="CT34" s="127"/>
      <c r="CU34" s="127"/>
      <c r="CV34" s="127"/>
      <c r="CW34" s="127"/>
      <c r="CX34" s="127"/>
      <c r="CY34" s="19">
        <f>BX34/BB34*100</f>
        <v>96.41501367650507</v>
      </c>
    </row>
    <row r="35" spans="1:103" s="19" customFormat="1" ht="15.75">
      <c r="A35" s="102" t="s">
        <v>14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46" t="s">
        <v>94</v>
      </c>
      <c r="AG35" s="46"/>
      <c r="AH35" s="46"/>
      <c r="AI35" s="46"/>
      <c r="AJ35" s="46"/>
      <c r="AK35" s="46"/>
      <c r="AL35" s="46" t="s">
        <v>100</v>
      </c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7">
        <f>BB36</f>
        <v>3838700</v>
      </c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8">
        <f>BX36</f>
        <v>3701083.13</v>
      </c>
      <c r="BY35" s="48"/>
      <c r="BZ35" s="48"/>
      <c r="CA35" s="48"/>
      <c r="CB35" s="48"/>
      <c r="CC35" s="48"/>
      <c r="CD35" s="48"/>
      <c r="CE35" s="48"/>
      <c r="CF35" s="48">
        <f>BB35-BX35</f>
        <v>137616.8700000001</v>
      </c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19">
        <f aca="true" t="shared" si="2" ref="CY35:CY49">BX35/BB35*100</f>
        <v>96.41501367650507</v>
      </c>
    </row>
    <row r="36" spans="1:103" s="19" customFormat="1" ht="15">
      <c r="A36" s="109" t="s">
        <v>14</v>
      </c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37" t="s">
        <v>94</v>
      </c>
      <c r="AG36" s="37"/>
      <c r="AH36" s="37"/>
      <c r="AI36" s="37"/>
      <c r="AJ36" s="37"/>
      <c r="AK36" s="37"/>
      <c r="AL36" s="37" t="s">
        <v>66</v>
      </c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8">
        <v>3838700</v>
      </c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9">
        <f>BX37+BX38</f>
        <v>3701083.13</v>
      </c>
      <c r="BY36" s="39"/>
      <c r="BZ36" s="39"/>
      <c r="CA36" s="39"/>
      <c r="CB36" s="39"/>
      <c r="CC36" s="39"/>
      <c r="CD36" s="39"/>
      <c r="CE36" s="39"/>
      <c r="CF36" s="39">
        <f>BB36-BX36</f>
        <v>137616.8700000001</v>
      </c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19">
        <f t="shared" si="2"/>
        <v>96.41501367650507</v>
      </c>
    </row>
    <row r="37" spans="1:103" s="19" customFormat="1" ht="37.5" customHeight="1">
      <c r="A37" s="85" t="s">
        <v>71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7"/>
      <c r="AF37" s="37" t="s">
        <v>94</v>
      </c>
      <c r="AG37" s="37"/>
      <c r="AH37" s="37"/>
      <c r="AI37" s="37"/>
      <c r="AJ37" s="37"/>
      <c r="AK37" s="37"/>
      <c r="AL37" s="37" t="s">
        <v>110</v>
      </c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8" t="s">
        <v>11</v>
      </c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9">
        <v>3701083.28</v>
      </c>
      <c r="BY37" s="39"/>
      <c r="BZ37" s="39"/>
      <c r="CA37" s="39"/>
      <c r="CB37" s="39"/>
      <c r="CC37" s="39"/>
      <c r="CD37" s="39"/>
      <c r="CE37" s="39"/>
      <c r="CF37" s="39">
        <f>-BX37</f>
        <v>-3701083.28</v>
      </c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19" t="e">
        <f t="shared" si="2"/>
        <v>#VALUE!</v>
      </c>
    </row>
    <row r="38" spans="1:102" s="19" customFormat="1" ht="45" customHeight="1">
      <c r="A38" s="85" t="s">
        <v>246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7"/>
      <c r="AF38" s="37" t="s">
        <v>94</v>
      </c>
      <c r="AG38" s="37"/>
      <c r="AH38" s="37"/>
      <c r="AI38" s="37"/>
      <c r="AJ38" s="37"/>
      <c r="AK38" s="37"/>
      <c r="AL38" s="37" t="s">
        <v>239</v>
      </c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8" t="s">
        <v>11</v>
      </c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9">
        <v>-0.15</v>
      </c>
      <c r="BY38" s="39"/>
      <c r="BZ38" s="39"/>
      <c r="CA38" s="39"/>
      <c r="CB38" s="39"/>
      <c r="CC38" s="39"/>
      <c r="CD38" s="39"/>
      <c r="CE38" s="39"/>
      <c r="CF38" s="39">
        <f>-BX38</f>
        <v>0.15</v>
      </c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</row>
    <row r="39" spans="1:256" s="19" customFormat="1" ht="15.75">
      <c r="A39" s="102" t="s">
        <v>15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46" t="s">
        <v>94</v>
      </c>
      <c r="AG39" s="46"/>
      <c r="AH39" s="46"/>
      <c r="AI39" s="46"/>
      <c r="AJ39" s="46"/>
      <c r="AK39" s="46"/>
      <c r="AL39" s="46" t="s">
        <v>16</v>
      </c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7">
        <f>BB40+BB43</f>
        <v>14341000</v>
      </c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8">
        <f>BX40+BX43</f>
        <v>12667758.03</v>
      </c>
      <c r="BY39" s="48"/>
      <c r="BZ39" s="48"/>
      <c r="CA39" s="48"/>
      <c r="CB39" s="48"/>
      <c r="CC39" s="48"/>
      <c r="CD39" s="48"/>
      <c r="CE39" s="48"/>
      <c r="CF39" s="48">
        <f>BB39-BX39</f>
        <v>1673241.9700000007</v>
      </c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19">
        <f t="shared" si="2"/>
        <v>88.33245959138135</v>
      </c>
      <c r="IV39" s="25">
        <f>SUM(CY39)</f>
        <v>88.33245959138135</v>
      </c>
    </row>
    <row r="40" spans="1:103" s="19" customFormat="1" ht="15.75">
      <c r="A40" s="102" t="s">
        <v>17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46" t="s">
        <v>94</v>
      </c>
      <c r="AG40" s="46"/>
      <c r="AH40" s="46"/>
      <c r="AI40" s="46"/>
      <c r="AJ40" s="46"/>
      <c r="AK40" s="46"/>
      <c r="AL40" s="46" t="s">
        <v>18</v>
      </c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7">
        <f>BB41</f>
        <v>1681000</v>
      </c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8">
        <f>BX41</f>
        <v>1745024.52</v>
      </c>
      <c r="BY40" s="48"/>
      <c r="BZ40" s="48"/>
      <c r="CA40" s="48"/>
      <c r="CB40" s="48"/>
      <c r="CC40" s="48"/>
      <c r="CD40" s="48"/>
      <c r="CE40" s="48"/>
      <c r="CF40" s="48">
        <f>BB40-BX40</f>
        <v>-64024.52000000002</v>
      </c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19">
        <f t="shared" si="2"/>
        <v>103.80871624033314</v>
      </c>
    </row>
    <row r="41" spans="1:103" s="19" customFormat="1" ht="41.25" customHeight="1">
      <c r="A41" s="80" t="s">
        <v>139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37" t="s">
        <v>94</v>
      </c>
      <c r="AG41" s="37"/>
      <c r="AH41" s="37"/>
      <c r="AI41" s="37"/>
      <c r="AJ41" s="37"/>
      <c r="AK41" s="37"/>
      <c r="AL41" s="37" t="s">
        <v>19</v>
      </c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8">
        <v>1681000</v>
      </c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9">
        <f>BX42</f>
        <v>1745024.52</v>
      </c>
      <c r="BY41" s="39"/>
      <c r="BZ41" s="39"/>
      <c r="CA41" s="39"/>
      <c r="CB41" s="39"/>
      <c r="CC41" s="39"/>
      <c r="CD41" s="39"/>
      <c r="CE41" s="39"/>
      <c r="CF41" s="39">
        <f>BB41-BX41</f>
        <v>-64024.52000000002</v>
      </c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19">
        <f t="shared" si="2"/>
        <v>103.80871624033314</v>
      </c>
    </row>
    <row r="42" spans="1:103" s="19" customFormat="1" ht="71.25" customHeight="1">
      <c r="A42" s="80" t="s">
        <v>72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37" t="s">
        <v>94</v>
      </c>
      <c r="AG42" s="37"/>
      <c r="AH42" s="37"/>
      <c r="AI42" s="37"/>
      <c r="AJ42" s="37"/>
      <c r="AK42" s="37"/>
      <c r="AL42" s="37" t="s">
        <v>20</v>
      </c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8" t="s">
        <v>11</v>
      </c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9">
        <v>1745024.52</v>
      </c>
      <c r="BY42" s="39"/>
      <c r="BZ42" s="39"/>
      <c r="CA42" s="39"/>
      <c r="CB42" s="39"/>
      <c r="CC42" s="39"/>
      <c r="CD42" s="39"/>
      <c r="CE42" s="39"/>
      <c r="CF42" s="39">
        <f>CZ42-BX42</f>
        <v>-1745024.52</v>
      </c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19" t="e">
        <f t="shared" si="2"/>
        <v>#VALUE!</v>
      </c>
    </row>
    <row r="43" spans="1:103" s="19" customFormat="1" ht="15.75">
      <c r="A43" s="102" t="s">
        <v>21</v>
      </c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46" t="s">
        <v>94</v>
      </c>
      <c r="AG43" s="46"/>
      <c r="AH43" s="46"/>
      <c r="AI43" s="46"/>
      <c r="AJ43" s="46"/>
      <c r="AK43" s="46"/>
      <c r="AL43" s="46" t="s">
        <v>22</v>
      </c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7">
        <f>BB44+BB47</f>
        <v>12660000</v>
      </c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8">
        <f>BX47+BX44</f>
        <v>10922733.51</v>
      </c>
      <c r="BY43" s="48"/>
      <c r="BZ43" s="48"/>
      <c r="CA43" s="48"/>
      <c r="CB43" s="48"/>
      <c r="CC43" s="48"/>
      <c r="CD43" s="48"/>
      <c r="CE43" s="48"/>
      <c r="CF43" s="48">
        <f>BB43-BX43</f>
        <v>1737266.4900000002</v>
      </c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19">
        <f t="shared" si="2"/>
        <v>86.27751587677724</v>
      </c>
    </row>
    <row r="44" spans="1:103" s="19" customFormat="1" ht="15.75">
      <c r="A44" s="82" t="s">
        <v>129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4"/>
      <c r="AF44" s="46" t="s">
        <v>94</v>
      </c>
      <c r="AG44" s="46"/>
      <c r="AH44" s="46"/>
      <c r="AI44" s="46"/>
      <c r="AJ44" s="46"/>
      <c r="AK44" s="46"/>
      <c r="AL44" s="46" t="s">
        <v>58</v>
      </c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7">
        <f>BB45</f>
        <v>4130000</v>
      </c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8">
        <f>BX45</f>
        <v>3040511.64</v>
      </c>
      <c r="BY44" s="48"/>
      <c r="BZ44" s="48"/>
      <c r="CA44" s="48"/>
      <c r="CB44" s="48"/>
      <c r="CC44" s="48"/>
      <c r="CD44" s="48"/>
      <c r="CE44" s="48"/>
      <c r="CF44" s="48">
        <f>BB44-BX44</f>
        <v>1089488.3599999999</v>
      </c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19">
        <f t="shared" si="2"/>
        <v>73.62013656174334</v>
      </c>
    </row>
    <row r="45" spans="1:103" s="19" customFormat="1" ht="32.25" customHeight="1">
      <c r="A45" s="82" t="s">
        <v>130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4"/>
      <c r="AF45" s="46" t="s">
        <v>94</v>
      </c>
      <c r="AG45" s="46"/>
      <c r="AH45" s="46"/>
      <c r="AI45" s="46"/>
      <c r="AJ45" s="46"/>
      <c r="AK45" s="46"/>
      <c r="AL45" s="46" t="s">
        <v>137</v>
      </c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7">
        <v>4130000</v>
      </c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8">
        <f>BX46</f>
        <v>3040511.64</v>
      </c>
      <c r="BY45" s="48"/>
      <c r="BZ45" s="48"/>
      <c r="CA45" s="48"/>
      <c r="CB45" s="48"/>
      <c r="CC45" s="48"/>
      <c r="CD45" s="48"/>
      <c r="CE45" s="48"/>
      <c r="CF45" s="48">
        <f>BB45-BX45</f>
        <v>1089488.3599999999</v>
      </c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19">
        <f t="shared" si="2"/>
        <v>73.62013656174334</v>
      </c>
    </row>
    <row r="46" spans="1:103" s="19" customFormat="1" ht="51.75" customHeight="1">
      <c r="A46" s="106" t="s">
        <v>128</v>
      </c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8"/>
      <c r="AF46" s="91" t="s">
        <v>94</v>
      </c>
      <c r="AG46" s="92"/>
      <c r="AH46" s="92"/>
      <c r="AI46" s="92"/>
      <c r="AJ46" s="92"/>
      <c r="AK46" s="93"/>
      <c r="AL46" s="91" t="s">
        <v>127</v>
      </c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3"/>
      <c r="BB46" s="88" t="s">
        <v>11</v>
      </c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90"/>
      <c r="BX46" s="77">
        <v>3040511.64</v>
      </c>
      <c r="BY46" s="78"/>
      <c r="BZ46" s="78"/>
      <c r="CA46" s="78"/>
      <c r="CB46" s="78"/>
      <c r="CC46" s="78"/>
      <c r="CD46" s="78"/>
      <c r="CE46" s="79"/>
      <c r="CF46" s="77" t="s">
        <v>11</v>
      </c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9"/>
      <c r="CY46" s="19" t="e">
        <f t="shared" si="2"/>
        <v>#VALUE!</v>
      </c>
    </row>
    <row r="47" spans="1:103" s="19" customFormat="1" ht="15.75">
      <c r="A47" s="82" t="s">
        <v>134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4"/>
      <c r="AF47" s="46" t="s">
        <v>94</v>
      </c>
      <c r="AG47" s="46"/>
      <c r="AH47" s="46"/>
      <c r="AI47" s="46"/>
      <c r="AJ47" s="46"/>
      <c r="AK47" s="46"/>
      <c r="AL47" s="46" t="s">
        <v>131</v>
      </c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7">
        <f>BB48</f>
        <v>8530000</v>
      </c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8">
        <f>BX48</f>
        <v>7882221.87</v>
      </c>
      <c r="BY47" s="48"/>
      <c r="BZ47" s="48"/>
      <c r="CA47" s="48"/>
      <c r="CB47" s="48"/>
      <c r="CC47" s="48"/>
      <c r="CD47" s="48"/>
      <c r="CE47" s="48"/>
      <c r="CF47" s="48">
        <f>BB47-BX47</f>
        <v>647778.1299999999</v>
      </c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19">
        <f t="shared" si="2"/>
        <v>92.4058835873388</v>
      </c>
    </row>
    <row r="48" spans="1:103" s="19" customFormat="1" ht="29.25" customHeight="1">
      <c r="A48" s="81" t="s">
        <v>135</v>
      </c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46" t="s">
        <v>94</v>
      </c>
      <c r="AG48" s="46"/>
      <c r="AH48" s="46"/>
      <c r="AI48" s="46"/>
      <c r="AJ48" s="46"/>
      <c r="AK48" s="46"/>
      <c r="AL48" s="46" t="s">
        <v>132</v>
      </c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7">
        <v>8530000</v>
      </c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8">
        <f>BX49+BX50</f>
        <v>7882221.87</v>
      </c>
      <c r="BY48" s="48"/>
      <c r="BZ48" s="48"/>
      <c r="CA48" s="48"/>
      <c r="CB48" s="48"/>
      <c r="CC48" s="48"/>
      <c r="CD48" s="48"/>
      <c r="CE48" s="48"/>
      <c r="CF48" s="48">
        <f>BB48-BX48</f>
        <v>647778.1299999999</v>
      </c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48"/>
      <c r="CX48" s="48"/>
      <c r="CY48" s="19">
        <f t="shared" si="2"/>
        <v>92.4058835873388</v>
      </c>
    </row>
    <row r="49" spans="1:103" s="19" customFormat="1" ht="54" customHeight="1">
      <c r="A49" s="36" t="s">
        <v>136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7" t="s">
        <v>94</v>
      </c>
      <c r="AG49" s="37"/>
      <c r="AH49" s="37"/>
      <c r="AI49" s="37"/>
      <c r="AJ49" s="37"/>
      <c r="AK49" s="37"/>
      <c r="AL49" s="37" t="s">
        <v>133</v>
      </c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8" t="s">
        <v>11</v>
      </c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9">
        <v>7882421.87</v>
      </c>
      <c r="BY49" s="39"/>
      <c r="BZ49" s="39"/>
      <c r="CA49" s="39"/>
      <c r="CB49" s="39"/>
      <c r="CC49" s="39"/>
      <c r="CD49" s="39"/>
      <c r="CE49" s="39"/>
      <c r="CF49" s="39">
        <f aca="true" t="shared" si="3" ref="CF49:CF54">CZ49-BX49</f>
        <v>-7882421.87</v>
      </c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19" t="e">
        <f t="shared" si="2"/>
        <v>#VALUE!</v>
      </c>
    </row>
    <row r="50" spans="1:102" s="19" customFormat="1" ht="54" customHeight="1">
      <c r="A50" s="36" t="s">
        <v>245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7" t="s">
        <v>94</v>
      </c>
      <c r="AG50" s="37"/>
      <c r="AH50" s="37"/>
      <c r="AI50" s="37"/>
      <c r="AJ50" s="37"/>
      <c r="AK50" s="37"/>
      <c r="AL50" s="37" t="s">
        <v>240</v>
      </c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8" t="s">
        <v>11</v>
      </c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9">
        <v>-200</v>
      </c>
      <c r="BY50" s="39"/>
      <c r="BZ50" s="39"/>
      <c r="CA50" s="39"/>
      <c r="CB50" s="39"/>
      <c r="CC50" s="39"/>
      <c r="CD50" s="39"/>
      <c r="CE50" s="39"/>
      <c r="CF50" s="39">
        <f t="shared" si="3"/>
        <v>200</v>
      </c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</row>
    <row r="51" spans="1:102" s="20" customFormat="1" ht="29.25" customHeight="1">
      <c r="A51" s="81" t="s">
        <v>243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46" t="s">
        <v>94</v>
      </c>
      <c r="AG51" s="46"/>
      <c r="AH51" s="46"/>
      <c r="AI51" s="46"/>
      <c r="AJ51" s="46"/>
      <c r="AK51" s="46"/>
      <c r="AL51" s="46" t="s">
        <v>244</v>
      </c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7" t="s">
        <v>11</v>
      </c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8">
        <f>BX52</f>
        <v>0</v>
      </c>
      <c r="BY51" s="48"/>
      <c r="BZ51" s="48"/>
      <c r="CA51" s="48"/>
      <c r="CB51" s="48"/>
      <c r="CC51" s="48"/>
      <c r="CD51" s="48"/>
      <c r="CE51" s="48"/>
      <c r="CF51" s="48">
        <f t="shared" si="3"/>
        <v>0</v>
      </c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</row>
    <row r="52" spans="1:102" s="19" customFormat="1" ht="27.75" customHeight="1">
      <c r="A52" s="36" t="s">
        <v>241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7" t="s">
        <v>94</v>
      </c>
      <c r="AG52" s="37"/>
      <c r="AH52" s="37"/>
      <c r="AI52" s="37"/>
      <c r="AJ52" s="37"/>
      <c r="AK52" s="37"/>
      <c r="AL52" s="37" t="s">
        <v>242</v>
      </c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8" t="s">
        <v>11</v>
      </c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9">
        <v>0</v>
      </c>
      <c r="BY52" s="39"/>
      <c r="BZ52" s="39"/>
      <c r="CA52" s="39"/>
      <c r="CB52" s="39"/>
      <c r="CC52" s="39"/>
      <c r="CD52" s="39"/>
      <c r="CE52" s="39"/>
      <c r="CF52" s="39">
        <f t="shared" si="3"/>
        <v>0</v>
      </c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</row>
    <row r="53" spans="1:102" s="20" customFormat="1" ht="54" customHeight="1">
      <c r="A53" s="81" t="s">
        <v>264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46" t="s">
        <v>94</v>
      </c>
      <c r="AG53" s="46"/>
      <c r="AH53" s="46"/>
      <c r="AI53" s="46"/>
      <c r="AJ53" s="46"/>
      <c r="AK53" s="46"/>
      <c r="AL53" s="46" t="s">
        <v>263</v>
      </c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7" t="s">
        <v>11</v>
      </c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8">
        <f>BX54+BX55</f>
        <v>156000</v>
      </c>
      <c r="BY53" s="48"/>
      <c r="BZ53" s="48"/>
      <c r="CA53" s="48"/>
      <c r="CB53" s="48"/>
      <c r="CC53" s="48"/>
      <c r="CD53" s="48"/>
      <c r="CE53" s="48"/>
      <c r="CF53" s="48">
        <f t="shared" si="3"/>
        <v>-156000</v>
      </c>
      <c r="CG53" s="48"/>
      <c r="CH53" s="48"/>
      <c r="CI53" s="48"/>
      <c r="CJ53" s="48"/>
      <c r="CK53" s="48"/>
      <c r="CL53" s="48"/>
      <c r="CM53" s="48"/>
      <c r="CN53" s="48"/>
      <c r="CO53" s="48"/>
      <c r="CP53" s="48"/>
      <c r="CQ53" s="48"/>
      <c r="CR53" s="48"/>
      <c r="CS53" s="48"/>
      <c r="CT53" s="48"/>
      <c r="CU53" s="48"/>
      <c r="CV53" s="48"/>
      <c r="CW53" s="48"/>
      <c r="CX53" s="48"/>
    </row>
    <row r="54" spans="1:102" s="19" customFormat="1" ht="49.5" customHeight="1">
      <c r="A54" s="36" t="s">
        <v>264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7" t="s">
        <v>94</v>
      </c>
      <c r="AG54" s="37"/>
      <c r="AH54" s="37"/>
      <c r="AI54" s="37"/>
      <c r="AJ54" s="37"/>
      <c r="AK54" s="37"/>
      <c r="AL54" s="37" t="s">
        <v>263</v>
      </c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8" t="s">
        <v>11</v>
      </c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9">
        <v>6000</v>
      </c>
      <c r="BY54" s="39"/>
      <c r="BZ54" s="39"/>
      <c r="CA54" s="39"/>
      <c r="CB54" s="39"/>
      <c r="CC54" s="39"/>
      <c r="CD54" s="39"/>
      <c r="CE54" s="39"/>
      <c r="CF54" s="39">
        <f t="shared" si="3"/>
        <v>-6000</v>
      </c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</row>
    <row r="55" spans="1:102" s="19" customFormat="1" ht="49.5" customHeight="1">
      <c r="A55" s="36" t="s">
        <v>264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7" t="s">
        <v>94</v>
      </c>
      <c r="AG55" s="37"/>
      <c r="AH55" s="37"/>
      <c r="AI55" s="37"/>
      <c r="AJ55" s="37"/>
      <c r="AK55" s="37"/>
      <c r="AL55" s="37" t="s">
        <v>281</v>
      </c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8" t="s">
        <v>11</v>
      </c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9">
        <v>150000</v>
      </c>
      <c r="BY55" s="39"/>
      <c r="BZ55" s="39"/>
      <c r="CA55" s="39"/>
      <c r="CB55" s="39"/>
      <c r="CC55" s="39"/>
      <c r="CD55" s="39"/>
      <c r="CE55" s="39"/>
      <c r="CF55" s="39">
        <f>CZ55-BX55</f>
        <v>-150000</v>
      </c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</row>
    <row r="56" spans="1:103" s="19" customFormat="1" ht="28.5" customHeight="1">
      <c r="A56" s="103" t="s">
        <v>23</v>
      </c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46" t="s">
        <v>94</v>
      </c>
      <c r="AG56" s="46"/>
      <c r="AH56" s="46"/>
      <c r="AI56" s="46"/>
      <c r="AJ56" s="46"/>
      <c r="AK56" s="46"/>
      <c r="AL56" s="46" t="s">
        <v>24</v>
      </c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7">
        <f>BB57</f>
        <v>411500</v>
      </c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8">
        <f>BX57</f>
        <v>447318.93</v>
      </c>
      <c r="BY56" s="48"/>
      <c r="BZ56" s="48"/>
      <c r="CA56" s="48"/>
      <c r="CB56" s="48"/>
      <c r="CC56" s="48"/>
      <c r="CD56" s="48"/>
      <c r="CE56" s="48"/>
      <c r="CF56" s="48">
        <f aca="true" t="shared" si="4" ref="CF56:CF61">BB56-BX56</f>
        <v>-35818.92999999999</v>
      </c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19">
        <f aca="true" t="shared" si="5" ref="CY56:CY61">BX56/BB56*100</f>
        <v>108.70447873633049</v>
      </c>
    </row>
    <row r="57" spans="1:103" s="19" customFormat="1" ht="81" customHeight="1">
      <c r="A57" s="103" t="s">
        <v>67</v>
      </c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46" t="s">
        <v>94</v>
      </c>
      <c r="AG57" s="46"/>
      <c r="AH57" s="46"/>
      <c r="AI57" s="46"/>
      <c r="AJ57" s="46"/>
      <c r="AK57" s="46"/>
      <c r="AL57" s="46" t="s">
        <v>111</v>
      </c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7">
        <f>BB60+BB58</f>
        <v>411500</v>
      </c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8">
        <f>BX60+BX58</f>
        <v>447318.93</v>
      </c>
      <c r="BY57" s="48"/>
      <c r="BZ57" s="48"/>
      <c r="CA57" s="48"/>
      <c r="CB57" s="48"/>
      <c r="CC57" s="48"/>
      <c r="CD57" s="48"/>
      <c r="CE57" s="48"/>
      <c r="CF57" s="48">
        <f t="shared" si="4"/>
        <v>-35818.92999999999</v>
      </c>
      <c r="CG57" s="48"/>
      <c r="CH57" s="48"/>
      <c r="CI57" s="48"/>
      <c r="CJ57" s="48"/>
      <c r="CK57" s="48"/>
      <c r="CL57" s="48"/>
      <c r="CM57" s="48"/>
      <c r="CN57" s="48"/>
      <c r="CO57" s="48"/>
      <c r="CP57" s="48"/>
      <c r="CQ57" s="48"/>
      <c r="CR57" s="48"/>
      <c r="CS57" s="48"/>
      <c r="CT57" s="48"/>
      <c r="CU57" s="48"/>
      <c r="CV57" s="48"/>
      <c r="CW57" s="48"/>
      <c r="CX57" s="48"/>
      <c r="CY57" s="19">
        <f t="shared" si="5"/>
        <v>108.70447873633049</v>
      </c>
    </row>
    <row r="58" spans="1:103" s="19" customFormat="1" ht="64.5" customHeight="1">
      <c r="A58" s="85" t="s">
        <v>197</v>
      </c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7"/>
      <c r="AF58" s="91" t="s">
        <v>94</v>
      </c>
      <c r="AG58" s="92"/>
      <c r="AH58" s="92"/>
      <c r="AI58" s="92"/>
      <c r="AJ58" s="92"/>
      <c r="AK58" s="93"/>
      <c r="AL58" s="91" t="s">
        <v>54</v>
      </c>
      <c r="AM58" s="92"/>
      <c r="AN58" s="92"/>
      <c r="AO58" s="92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93"/>
      <c r="BB58" s="88">
        <f>BB59</f>
        <v>1500</v>
      </c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90"/>
      <c r="BX58" s="77">
        <f>BX59</f>
        <v>949.92</v>
      </c>
      <c r="BY58" s="78"/>
      <c r="BZ58" s="78"/>
      <c r="CA58" s="78"/>
      <c r="CB58" s="78"/>
      <c r="CC58" s="78"/>
      <c r="CD58" s="78"/>
      <c r="CE58" s="79"/>
      <c r="CF58" s="39">
        <f>BB58-BX58</f>
        <v>550.08</v>
      </c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19">
        <f t="shared" si="5"/>
        <v>63.327999999999996</v>
      </c>
    </row>
    <row r="59" spans="1:103" s="19" customFormat="1" ht="63.75" customHeight="1">
      <c r="A59" s="85" t="s">
        <v>198</v>
      </c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7"/>
      <c r="AF59" s="91" t="s">
        <v>94</v>
      </c>
      <c r="AG59" s="92"/>
      <c r="AH59" s="92"/>
      <c r="AI59" s="92"/>
      <c r="AJ59" s="92"/>
      <c r="AK59" s="93"/>
      <c r="AL59" s="91" t="s">
        <v>55</v>
      </c>
      <c r="AM59" s="92"/>
      <c r="AN59" s="92"/>
      <c r="AO59" s="92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3"/>
      <c r="BB59" s="88">
        <v>1500</v>
      </c>
      <c r="BC59" s="89"/>
      <c r="BD59" s="89"/>
      <c r="BE59" s="89"/>
      <c r="BF59" s="89"/>
      <c r="BG59" s="89"/>
      <c r="BH59" s="89"/>
      <c r="BI59" s="89"/>
      <c r="BJ59" s="89"/>
      <c r="BK59" s="89"/>
      <c r="BL59" s="89"/>
      <c r="BM59" s="89"/>
      <c r="BN59" s="89"/>
      <c r="BO59" s="89"/>
      <c r="BP59" s="89"/>
      <c r="BQ59" s="89"/>
      <c r="BR59" s="89"/>
      <c r="BS59" s="89"/>
      <c r="BT59" s="89"/>
      <c r="BU59" s="89"/>
      <c r="BV59" s="89"/>
      <c r="BW59" s="90"/>
      <c r="BX59" s="77">
        <v>949.92</v>
      </c>
      <c r="BY59" s="78"/>
      <c r="BZ59" s="78"/>
      <c r="CA59" s="78"/>
      <c r="CB59" s="78"/>
      <c r="CC59" s="78"/>
      <c r="CD59" s="78"/>
      <c r="CE59" s="79"/>
      <c r="CF59" s="39">
        <f>BB59-BX59</f>
        <v>550.08</v>
      </c>
      <c r="CG59" s="39"/>
      <c r="CH59" s="39"/>
      <c r="CI59" s="39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19">
        <f t="shared" si="5"/>
        <v>63.327999999999996</v>
      </c>
    </row>
    <row r="60" spans="1:103" s="20" customFormat="1" ht="41.25" customHeight="1">
      <c r="A60" s="158" t="s">
        <v>63</v>
      </c>
      <c r="B60" s="158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46" t="s">
        <v>94</v>
      </c>
      <c r="AG60" s="46"/>
      <c r="AH60" s="46"/>
      <c r="AI60" s="46"/>
      <c r="AJ60" s="46"/>
      <c r="AK60" s="46"/>
      <c r="AL60" s="46" t="s">
        <v>64</v>
      </c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7">
        <f>BB61</f>
        <v>410000</v>
      </c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8">
        <f>BX61</f>
        <v>446369.01</v>
      </c>
      <c r="BY60" s="48"/>
      <c r="BZ60" s="48"/>
      <c r="CA60" s="48"/>
      <c r="CB60" s="48"/>
      <c r="CC60" s="48"/>
      <c r="CD60" s="48"/>
      <c r="CE60" s="48"/>
      <c r="CF60" s="48">
        <f t="shared" si="4"/>
        <v>-36369.01000000001</v>
      </c>
      <c r="CG60" s="48"/>
      <c r="CH60" s="48"/>
      <c r="CI60" s="48"/>
      <c r="CJ60" s="48"/>
      <c r="CK60" s="48"/>
      <c r="CL60" s="48"/>
      <c r="CM60" s="48"/>
      <c r="CN60" s="48"/>
      <c r="CO60" s="48"/>
      <c r="CP60" s="48"/>
      <c r="CQ60" s="48"/>
      <c r="CR60" s="48"/>
      <c r="CS60" s="48"/>
      <c r="CT60" s="48"/>
      <c r="CU60" s="48"/>
      <c r="CV60" s="48"/>
      <c r="CW60" s="48"/>
      <c r="CX60" s="48"/>
      <c r="CY60" s="20">
        <f t="shared" si="5"/>
        <v>108.87049024390245</v>
      </c>
    </row>
    <row r="61" spans="1:103" s="19" customFormat="1" ht="27.75" customHeight="1">
      <c r="A61" s="104" t="s">
        <v>140</v>
      </c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46" t="s">
        <v>94</v>
      </c>
      <c r="AG61" s="46"/>
      <c r="AH61" s="46"/>
      <c r="AI61" s="46"/>
      <c r="AJ61" s="46"/>
      <c r="AK61" s="46"/>
      <c r="AL61" s="37" t="s">
        <v>65</v>
      </c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8">
        <v>410000</v>
      </c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9">
        <v>446369.01</v>
      </c>
      <c r="BY61" s="39"/>
      <c r="BZ61" s="39"/>
      <c r="CA61" s="39"/>
      <c r="CB61" s="39"/>
      <c r="CC61" s="39"/>
      <c r="CD61" s="39"/>
      <c r="CE61" s="39"/>
      <c r="CF61" s="39">
        <f t="shared" si="4"/>
        <v>-36369.01000000001</v>
      </c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19">
        <f t="shared" si="5"/>
        <v>108.87049024390245</v>
      </c>
    </row>
    <row r="62" spans="1:102" s="20" customFormat="1" ht="27.75" customHeight="1">
      <c r="A62" s="158" t="s">
        <v>305</v>
      </c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46" t="s">
        <v>94</v>
      </c>
      <c r="AG62" s="46"/>
      <c r="AH62" s="46"/>
      <c r="AI62" s="46"/>
      <c r="AJ62" s="46"/>
      <c r="AK62" s="46"/>
      <c r="AL62" s="46" t="s">
        <v>301</v>
      </c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8">
        <v>9733.59</v>
      </c>
      <c r="BY62" s="48"/>
      <c r="BZ62" s="48"/>
      <c r="CA62" s="48"/>
      <c r="CB62" s="48"/>
      <c r="CC62" s="48"/>
      <c r="CD62" s="48"/>
      <c r="CE62" s="48"/>
      <c r="CF62" s="48">
        <f>BB62-BX62</f>
        <v>-9733.59</v>
      </c>
      <c r="CG62" s="48"/>
      <c r="CH62" s="48"/>
      <c r="CI62" s="48"/>
      <c r="CJ62" s="48"/>
      <c r="CK62" s="48"/>
      <c r="CL62" s="48"/>
      <c r="CM62" s="48"/>
      <c r="CN62" s="48"/>
      <c r="CO62" s="48"/>
      <c r="CP62" s="48"/>
      <c r="CQ62" s="48"/>
      <c r="CR62" s="48"/>
      <c r="CS62" s="48"/>
      <c r="CT62" s="48"/>
      <c r="CU62" s="48"/>
      <c r="CV62" s="48"/>
      <c r="CW62" s="48"/>
      <c r="CX62" s="48"/>
    </row>
    <row r="63" spans="1:103" s="19" customFormat="1" ht="15.75">
      <c r="A63" s="102" t="s">
        <v>25</v>
      </c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46" t="s">
        <v>94</v>
      </c>
      <c r="AG63" s="46"/>
      <c r="AH63" s="46"/>
      <c r="AI63" s="46"/>
      <c r="AJ63" s="46"/>
      <c r="AK63" s="46"/>
      <c r="AL63" s="46" t="s">
        <v>26</v>
      </c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7">
        <f>BB64</f>
        <v>28603500</v>
      </c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8">
        <f>BX64</f>
        <v>28603451.03</v>
      </c>
      <c r="BY63" s="48"/>
      <c r="BZ63" s="48"/>
      <c r="CA63" s="48"/>
      <c r="CB63" s="48"/>
      <c r="CC63" s="48"/>
      <c r="CD63" s="48"/>
      <c r="CE63" s="48"/>
      <c r="CF63" s="48">
        <f>BB63-BX63</f>
        <v>48.96999999880791</v>
      </c>
      <c r="CG63" s="48"/>
      <c r="CH63" s="48"/>
      <c r="CI63" s="48"/>
      <c r="CJ63" s="48"/>
      <c r="CK63" s="48"/>
      <c r="CL63" s="48"/>
      <c r="CM63" s="48"/>
      <c r="CN63" s="48"/>
      <c r="CO63" s="48"/>
      <c r="CP63" s="48"/>
      <c r="CQ63" s="48"/>
      <c r="CR63" s="48"/>
      <c r="CS63" s="48"/>
      <c r="CT63" s="48"/>
      <c r="CU63" s="48"/>
      <c r="CV63" s="48"/>
      <c r="CW63" s="48"/>
      <c r="CX63" s="48"/>
      <c r="CY63" s="19">
        <f aca="true" t="shared" si="6" ref="CY63:CY76">BX63/BB63*100</f>
        <v>99.99982879717517</v>
      </c>
    </row>
    <row r="64" spans="1:103" s="19" customFormat="1" ht="33.75" customHeight="1">
      <c r="A64" s="105" t="s">
        <v>27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46" t="s">
        <v>94</v>
      </c>
      <c r="AG64" s="46"/>
      <c r="AH64" s="46"/>
      <c r="AI64" s="46"/>
      <c r="AJ64" s="46"/>
      <c r="AK64" s="46"/>
      <c r="AL64" s="46" t="s">
        <v>28</v>
      </c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7">
        <f>BB73+BB65+BB70+BB78</f>
        <v>28603500</v>
      </c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8">
        <f>BX73+BX65+BX78+BX70</f>
        <v>28603451.03</v>
      </c>
      <c r="BY64" s="48"/>
      <c r="BZ64" s="48"/>
      <c r="CA64" s="48"/>
      <c r="CB64" s="48"/>
      <c r="CC64" s="48"/>
      <c r="CD64" s="48"/>
      <c r="CE64" s="48"/>
      <c r="CF64" s="48">
        <f>BB64-BX64</f>
        <v>48.96999999880791</v>
      </c>
      <c r="CG64" s="48"/>
      <c r="CH64" s="48"/>
      <c r="CI64" s="48"/>
      <c r="CJ64" s="48"/>
      <c r="CK64" s="48"/>
      <c r="CL64" s="48"/>
      <c r="CM64" s="48"/>
      <c r="CN64" s="48"/>
      <c r="CO64" s="48"/>
      <c r="CP64" s="48"/>
      <c r="CQ64" s="48"/>
      <c r="CR64" s="48"/>
      <c r="CS64" s="48"/>
      <c r="CT64" s="48"/>
      <c r="CU64" s="48"/>
      <c r="CV64" s="48"/>
      <c r="CW64" s="48"/>
      <c r="CX64" s="48"/>
      <c r="CY64" s="19">
        <f t="shared" si="6"/>
        <v>99.99982879717517</v>
      </c>
    </row>
    <row r="65" spans="1:103" s="24" customFormat="1" ht="33" customHeight="1">
      <c r="A65" s="98" t="s">
        <v>156</v>
      </c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56" t="s">
        <v>94</v>
      </c>
      <c r="AG65" s="56"/>
      <c r="AH65" s="56"/>
      <c r="AI65" s="56"/>
      <c r="AJ65" s="56"/>
      <c r="AK65" s="56"/>
      <c r="AL65" s="56" t="s">
        <v>189</v>
      </c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7">
        <f>BB66+BB69</f>
        <v>2317300</v>
      </c>
      <c r="BC65" s="57"/>
      <c r="BD65" s="57"/>
      <c r="BE65" s="57"/>
      <c r="BF65" s="57"/>
      <c r="BG65" s="57"/>
      <c r="BH65" s="57"/>
      <c r="BI65" s="57"/>
      <c r="BJ65" s="57"/>
      <c r="BK65" s="57"/>
      <c r="BL65" s="57"/>
      <c r="BM65" s="57"/>
      <c r="BN65" s="57"/>
      <c r="BO65" s="57"/>
      <c r="BP65" s="57"/>
      <c r="BQ65" s="57"/>
      <c r="BR65" s="57"/>
      <c r="BS65" s="57"/>
      <c r="BT65" s="57"/>
      <c r="BU65" s="57"/>
      <c r="BV65" s="57"/>
      <c r="BW65" s="57"/>
      <c r="BX65" s="58">
        <f>BX66+BX68</f>
        <v>2317300</v>
      </c>
      <c r="BY65" s="58"/>
      <c r="BZ65" s="58"/>
      <c r="CA65" s="58"/>
      <c r="CB65" s="58"/>
      <c r="CC65" s="58"/>
      <c r="CD65" s="58"/>
      <c r="CE65" s="58"/>
      <c r="CF65" s="48" t="s">
        <v>11</v>
      </c>
      <c r="CG65" s="48"/>
      <c r="CH65" s="48"/>
      <c r="CI65" s="48"/>
      <c r="CJ65" s="48"/>
      <c r="CK65" s="48"/>
      <c r="CL65" s="48"/>
      <c r="CM65" s="48"/>
      <c r="CN65" s="48"/>
      <c r="CO65" s="48"/>
      <c r="CP65" s="48"/>
      <c r="CQ65" s="48"/>
      <c r="CR65" s="48"/>
      <c r="CS65" s="48"/>
      <c r="CT65" s="48"/>
      <c r="CU65" s="48"/>
      <c r="CV65" s="48"/>
      <c r="CW65" s="48"/>
      <c r="CX65" s="48"/>
      <c r="CY65" s="24">
        <f t="shared" si="6"/>
        <v>100</v>
      </c>
    </row>
    <row r="66" spans="1:103" s="24" customFormat="1" ht="15">
      <c r="A66" s="100" t="s">
        <v>155</v>
      </c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52" t="s">
        <v>94</v>
      </c>
      <c r="AG66" s="52"/>
      <c r="AH66" s="52"/>
      <c r="AI66" s="52"/>
      <c r="AJ66" s="52"/>
      <c r="AK66" s="52"/>
      <c r="AL66" s="52" t="s">
        <v>208</v>
      </c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44">
        <f>BB67</f>
        <v>2042200</v>
      </c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5">
        <f>BX67</f>
        <v>2042200</v>
      </c>
      <c r="BY66" s="45"/>
      <c r="BZ66" s="45"/>
      <c r="CA66" s="45"/>
      <c r="CB66" s="45"/>
      <c r="CC66" s="45"/>
      <c r="CD66" s="45"/>
      <c r="CE66" s="45"/>
      <c r="CF66" s="39" t="s">
        <v>11</v>
      </c>
      <c r="CG66" s="39"/>
      <c r="CH66" s="39"/>
      <c r="CI66" s="39"/>
      <c r="CJ66" s="39"/>
      <c r="CK66" s="39"/>
      <c r="CL66" s="39"/>
      <c r="CM66" s="39"/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24">
        <f t="shared" si="6"/>
        <v>100</v>
      </c>
    </row>
    <row r="67" spans="1:103" s="24" customFormat="1" ht="27" customHeight="1">
      <c r="A67" s="100" t="s">
        <v>205</v>
      </c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52" t="s">
        <v>94</v>
      </c>
      <c r="AG67" s="52"/>
      <c r="AH67" s="52"/>
      <c r="AI67" s="52"/>
      <c r="AJ67" s="52"/>
      <c r="AK67" s="52"/>
      <c r="AL67" s="52" t="s">
        <v>207</v>
      </c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44">
        <v>2042200</v>
      </c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5">
        <v>2042200</v>
      </c>
      <c r="BY67" s="45"/>
      <c r="BZ67" s="45"/>
      <c r="CA67" s="45"/>
      <c r="CB67" s="45"/>
      <c r="CC67" s="45"/>
      <c r="CD67" s="45"/>
      <c r="CE67" s="45"/>
      <c r="CF67" s="39" t="s">
        <v>11</v>
      </c>
      <c r="CG67" s="39"/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24">
        <f t="shared" si="6"/>
        <v>100</v>
      </c>
    </row>
    <row r="68" spans="1:102" s="20" customFormat="1" ht="26.25" customHeight="1">
      <c r="A68" s="65" t="s">
        <v>220</v>
      </c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7"/>
      <c r="AF68" s="68" t="s">
        <v>94</v>
      </c>
      <c r="AG68" s="69"/>
      <c r="AH68" s="69"/>
      <c r="AI68" s="69"/>
      <c r="AJ68" s="69"/>
      <c r="AK68" s="70"/>
      <c r="AL68" s="68" t="s">
        <v>221</v>
      </c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70"/>
      <c r="BB68" s="71">
        <f>BB69</f>
        <v>275100</v>
      </c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72"/>
      <c r="BN68" s="72"/>
      <c r="BO68" s="72"/>
      <c r="BP68" s="72"/>
      <c r="BQ68" s="72"/>
      <c r="BR68" s="72"/>
      <c r="BS68" s="72"/>
      <c r="BT68" s="72"/>
      <c r="BU68" s="72"/>
      <c r="BV68" s="72"/>
      <c r="BW68" s="73"/>
      <c r="BX68" s="74">
        <f>BX69</f>
        <v>275100</v>
      </c>
      <c r="BY68" s="75"/>
      <c r="BZ68" s="75"/>
      <c r="CA68" s="75"/>
      <c r="CB68" s="75"/>
      <c r="CC68" s="75"/>
      <c r="CD68" s="75"/>
      <c r="CE68" s="76"/>
      <c r="CF68" s="48" t="s">
        <v>11</v>
      </c>
      <c r="CG68" s="48"/>
      <c r="CH68" s="48"/>
      <c r="CI68" s="48"/>
      <c r="CJ68" s="48"/>
      <c r="CK68" s="48"/>
      <c r="CL68" s="48"/>
      <c r="CM68" s="48"/>
      <c r="CN68" s="48"/>
      <c r="CO68" s="48"/>
      <c r="CP68" s="48"/>
      <c r="CQ68" s="48"/>
      <c r="CR68" s="48"/>
      <c r="CS68" s="48"/>
      <c r="CT68" s="48"/>
      <c r="CU68" s="48"/>
      <c r="CV68" s="48"/>
      <c r="CW68" s="48"/>
      <c r="CX68" s="48"/>
    </row>
    <row r="69" spans="1:102" s="19" customFormat="1" ht="27" customHeight="1">
      <c r="A69" s="101" t="s">
        <v>218</v>
      </c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37" t="s">
        <v>94</v>
      </c>
      <c r="AG69" s="37"/>
      <c r="AH69" s="37"/>
      <c r="AI69" s="37"/>
      <c r="AJ69" s="37"/>
      <c r="AK69" s="37"/>
      <c r="AL69" s="37" t="s">
        <v>219</v>
      </c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8">
        <v>275100</v>
      </c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9">
        <v>275100</v>
      </c>
      <c r="BY69" s="39"/>
      <c r="BZ69" s="39"/>
      <c r="CA69" s="39"/>
      <c r="CB69" s="39"/>
      <c r="CC69" s="39"/>
      <c r="CD69" s="39"/>
      <c r="CE69" s="39"/>
      <c r="CF69" s="39" t="s">
        <v>11</v>
      </c>
      <c r="CG69" s="39"/>
      <c r="CH69" s="39"/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</row>
    <row r="70" spans="1:103" s="32" customFormat="1" ht="27.75" customHeight="1">
      <c r="A70" s="94" t="s">
        <v>231</v>
      </c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6"/>
      <c r="AF70" s="56" t="s">
        <v>94</v>
      </c>
      <c r="AG70" s="56"/>
      <c r="AH70" s="56"/>
      <c r="AI70" s="56"/>
      <c r="AJ70" s="56"/>
      <c r="AK70" s="56"/>
      <c r="AL70" s="56" t="s">
        <v>232</v>
      </c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7">
        <f>BB71</f>
        <v>23912600</v>
      </c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57"/>
      <c r="BS70" s="57"/>
      <c r="BT70" s="57"/>
      <c r="BU70" s="57"/>
      <c r="BV70" s="57"/>
      <c r="BW70" s="57"/>
      <c r="BX70" s="58">
        <f>BX71</f>
        <v>23912551.03</v>
      </c>
      <c r="BY70" s="58"/>
      <c r="BZ70" s="58"/>
      <c r="CA70" s="58"/>
      <c r="CB70" s="58"/>
      <c r="CC70" s="58"/>
      <c r="CD70" s="58"/>
      <c r="CE70" s="58"/>
      <c r="CF70" s="39">
        <f>BB70-BX70</f>
        <v>48.96999999880791</v>
      </c>
      <c r="CG70" s="39"/>
      <c r="CH70" s="39"/>
      <c r="CI70" s="39"/>
      <c r="CJ70" s="39"/>
      <c r="CK70" s="39"/>
      <c r="CL70" s="39"/>
      <c r="CM70" s="39"/>
      <c r="CN70" s="39"/>
      <c r="CO70" s="39"/>
      <c r="CP70" s="39"/>
      <c r="CQ70" s="39"/>
      <c r="CR70" s="39"/>
      <c r="CS70" s="39"/>
      <c r="CT70" s="39"/>
      <c r="CU70" s="39"/>
      <c r="CV70" s="39"/>
      <c r="CW70" s="39"/>
      <c r="CX70" s="39"/>
      <c r="CY70" s="32">
        <f>BX70/BB70*100</f>
        <v>99.99979521256577</v>
      </c>
    </row>
    <row r="71" spans="1:103" s="24" customFormat="1" ht="31.5" customHeight="1">
      <c r="A71" s="94" t="s">
        <v>235</v>
      </c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6"/>
      <c r="AF71" s="52" t="s">
        <v>94</v>
      </c>
      <c r="AG71" s="52"/>
      <c r="AH71" s="52"/>
      <c r="AI71" s="52"/>
      <c r="AJ71" s="52"/>
      <c r="AK71" s="52"/>
      <c r="AL71" s="52" t="s">
        <v>233</v>
      </c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44">
        <f>BB72</f>
        <v>23912600</v>
      </c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5">
        <f>BX72</f>
        <v>23912551.03</v>
      </c>
      <c r="BY71" s="45"/>
      <c r="BZ71" s="45"/>
      <c r="CA71" s="45"/>
      <c r="CB71" s="45"/>
      <c r="CC71" s="45"/>
      <c r="CD71" s="45"/>
      <c r="CE71" s="45"/>
      <c r="CF71" s="39">
        <f>BB71-BX71</f>
        <v>48.96999999880791</v>
      </c>
      <c r="CG71" s="39"/>
      <c r="CH71" s="39"/>
      <c r="CI71" s="39"/>
      <c r="CJ71" s="39"/>
      <c r="CK71" s="39"/>
      <c r="CL71" s="39"/>
      <c r="CM71" s="39"/>
      <c r="CN71" s="39"/>
      <c r="CO71" s="39"/>
      <c r="CP71" s="39"/>
      <c r="CQ71" s="39"/>
      <c r="CR71" s="39"/>
      <c r="CS71" s="39"/>
      <c r="CT71" s="39"/>
      <c r="CU71" s="39"/>
      <c r="CV71" s="39"/>
      <c r="CW71" s="39"/>
      <c r="CX71" s="39"/>
      <c r="CY71" s="24">
        <f>BX71/BB71*100</f>
        <v>99.99979521256577</v>
      </c>
    </row>
    <row r="72" spans="1:103" s="24" customFormat="1" ht="33" customHeight="1">
      <c r="A72" s="94" t="s">
        <v>236</v>
      </c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6"/>
      <c r="AF72" s="97" t="s">
        <v>94</v>
      </c>
      <c r="AG72" s="97"/>
      <c r="AH72" s="97"/>
      <c r="AI72" s="97"/>
      <c r="AJ72" s="97"/>
      <c r="AK72" s="97"/>
      <c r="AL72" s="52" t="s">
        <v>234</v>
      </c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44">
        <v>23912600</v>
      </c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5">
        <v>23912551.03</v>
      </c>
      <c r="BY72" s="45"/>
      <c r="BZ72" s="45"/>
      <c r="CA72" s="45"/>
      <c r="CB72" s="45"/>
      <c r="CC72" s="45"/>
      <c r="CD72" s="45"/>
      <c r="CE72" s="45"/>
      <c r="CF72" s="39">
        <f>BB72-BX72</f>
        <v>48.96999999880791</v>
      </c>
      <c r="CG72" s="39"/>
      <c r="CH72" s="39"/>
      <c r="CI72" s="39"/>
      <c r="CJ72" s="39"/>
      <c r="CK72" s="39"/>
      <c r="CL72" s="39"/>
      <c r="CM72" s="39"/>
      <c r="CN72" s="39"/>
      <c r="CO72" s="39"/>
      <c r="CP72" s="39"/>
      <c r="CQ72" s="39"/>
      <c r="CR72" s="39"/>
      <c r="CS72" s="39"/>
      <c r="CT72" s="39"/>
      <c r="CU72" s="39"/>
      <c r="CV72" s="39"/>
      <c r="CW72" s="39"/>
      <c r="CX72" s="39"/>
      <c r="CY72" s="24">
        <f>BX72/BB72*100</f>
        <v>99.99979521256577</v>
      </c>
    </row>
    <row r="73" spans="1:103" s="24" customFormat="1" ht="27.75" customHeight="1">
      <c r="A73" s="98" t="s">
        <v>29</v>
      </c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  <c r="AB73" s="98"/>
      <c r="AC73" s="98"/>
      <c r="AD73" s="98"/>
      <c r="AE73" s="98"/>
      <c r="AF73" s="56" t="s">
        <v>94</v>
      </c>
      <c r="AG73" s="56"/>
      <c r="AH73" s="56"/>
      <c r="AI73" s="56"/>
      <c r="AJ73" s="56"/>
      <c r="AK73" s="56"/>
      <c r="AL73" s="56" t="s">
        <v>190</v>
      </c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7">
        <f>BB76+BB74</f>
        <v>598600</v>
      </c>
      <c r="BC73" s="57"/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P73" s="57"/>
      <c r="BQ73" s="57"/>
      <c r="BR73" s="57"/>
      <c r="BS73" s="57"/>
      <c r="BT73" s="57"/>
      <c r="BU73" s="57"/>
      <c r="BV73" s="57"/>
      <c r="BW73" s="57"/>
      <c r="BX73" s="58">
        <f>BX76+BX74</f>
        <v>598600</v>
      </c>
      <c r="BY73" s="58"/>
      <c r="BZ73" s="58"/>
      <c r="CA73" s="58"/>
      <c r="CB73" s="58"/>
      <c r="CC73" s="58"/>
      <c r="CD73" s="58"/>
      <c r="CE73" s="58"/>
      <c r="CF73" s="48" t="s">
        <v>11</v>
      </c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48"/>
      <c r="CS73" s="48"/>
      <c r="CT73" s="48"/>
      <c r="CU73" s="48"/>
      <c r="CV73" s="48"/>
      <c r="CW73" s="48"/>
      <c r="CX73" s="48"/>
      <c r="CY73" s="24">
        <f t="shared" si="6"/>
        <v>100</v>
      </c>
    </row>
    <row r="74" spans="1:103" s="20" customFormat="1" ht="25.5" customHeight="1">
      <c r="A74" s="99" t="s">
        <v>53</v>
      </c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46" t="s">
        <v>94</v>
      </c>
      <c r="AG74" s="46"/>
      <c r="AH74" s="46"/>
      <c r="AI74" s="46"/>
      <c r="AJ74" s="46"/>
      <c r="AK74" s="46"/>
      <c r="AL74" s="46" t="s">
        <v>191</v>
      </c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7">
        <f>BB75</f>
        <v>200</v>
      </c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8">
        <f>BX75</f>
        <v>200</v>
      </c>
      <c r="BY74" s="48"/>
      <c r="BZ74" s="48"/>
      <c r="CA74" s="48"/>
      <c r="CB74" s="48"/>
      <c r="CC74" s="48"/>
      <c r="CD74" s="48"/>
      <c r="CE74" s="48"/>
      <c r="CF74" s="39" t="s">
        <v>11</v>
      </c>
      <c r="CG74" s="39"/>
      <c r="CH74" s="39"/>
      <c r="CI74" s="39"/>
      <c r="CJ74" s="39"/>
      <c r="CK74" s="39"/>
      <c r="CL74" s="39"/>
      <c r="CM74" s="39"/>
      <c r="CN74" s="39"/>
      <c r="CO74" s="39"/>
      <c r="CP74" s="39"/>
      <c r="CQ74" s="39"/>
      <c r="CR74" s="39"/>
      <c r="CS74" s="39"/>
      <c r="CT74" s="39"/>
      <c r="CU74" s="39"/>
      <c r="CV74" s="39"/>
      <c r="CW74" s="39"/>
      <c r="CX74" s="39"/>
      <c r="CY74" s="20">
        <f t="shared" si="6"/>
        <v>100</v>
      </c>
    </row>
    <row r="75" spans="1:103" s="19" customFormat="1" ht="29.25" customHeight="1">
      <c r="A75" s="101" t="s">
        <v>141</v>
      </c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37" t="s">
        <v>94</v>
      </c>
      <c r="AG75" s="37"/>
      <c r="AH75" s="37"/>
      <c r="AI75" s="37"/>
      <c r="AJ75" s="37"/>
      <c r="AK75" s="37"/>
      <c r="AL75" s="37" t="s">
        <v>192</v>
      </c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8">
        <v>200</v>
      </c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9">
        <v>200</v>
      </c>
      <c r="BY75" s="39"/>
      <c r="BZ75" s="39"/>
      <c r="CA75" s="39"/>
      <c r="CB75" s="39"/>
      <c r="CC75" s="39"/>
      <c r="CD75" s="39"/>
      <c r="CE75" s="39"/>
      <c r="CF75" s="39" t="s">
        <v>11</v>
      </c>
      <c r="CG75" s="39"/>
      <c r="CH75" s="39"/>
      <c r="CI75" s="39"/>
      <c r="CJ75" s="39"/>
      <c r="CK75" s="39"/>
      <c r="CL75" s="39"/>
      <c r="CM75" s="39"/>
      <c r="CN75" s="39"/>
      <c r="CO75" s="39"/>
      <c r="CP75" s="39"/>
      <c r="CQ75" s="39"/>
      <c r="CR75" s="39"/>
      <c r="CS75" s="39"/>
      <c r="CT75" s="39"/>
      <c r="CU75" s="39"/>
      <c r="CV75" s="39"/>
      <c r="CW75" s="39"/>
      <c r="CX75" s="39"/>
      <c r="CY75" s="19">
        <f t="shared" si="6"/>
        <v>100</v>
      </c>
    </row>
    <row r="76" spans="1:103" s="20" customFormat="1" ht="42.75" customHeight="1">
      <c r="A76" s="99" t="s">
        <v>30</v>
      </c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99"/>
      <c r="AD76" s="99"/>
      <c r="AE76" s="99"/>
      <c r="AF76" s="46" t="s">
        <v>94</v>
      </c>
      <c r="AG76" s="46"/>
      <c r="AH76" s="46"/>
      <c r="AI76" s="46"/>
      <c r="AJ76" s="46"/>
      <c r="AK76" s="46"/>
      <c r="AL76" s="46" t="s">
        <v>193</v>
      </c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7">
        <f>BB77</f>
        <v>598400</v>
      </c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8">
        <f>BX77</f>
        <v>598400</v>
      </c>
      <c r="BY76" s="48"/>
      <c r="BZ76" s="48"/>
      <c r="CA76" s="48"/>
      <c r="CB76" s="48"/>
      <c r="CC76" s="48"/>
      <c r="CD76" s="48"/>
      <c r="CE76" s="48"/>
      <c r="CF76" s="48" t="s">
        <v>11</v>
      </c>
      <c r="CG76" s="48"/>
      <c r="CH76" s="48"/>
      <c r="CI76" s="48"/>
      <c r="CJ76" s="48"/>
      <c r="CK76" s="48"/>
      <c r="CL76" s="48"/>
      <c r="CM76" s="48"/>
      <c r="CN76" s="48"/>
      <c r="CO76" s="48"/>
      <c r="CP76" s="48"/>
      <c r="CQ76" s="48"/>
      <c r="CR76" s="48"/>
      <c r="CS76" s="48"/>
      <c r="CT76" s="48"/>
      <c r="CU76" s="48"/>
      <c r="CV76" s="48"/>
      <c r="CW76" s="48"/>
      <c r="CX76" s="48"/>
      <c r="CY76" s="20">
        <f t="shared" si="6"/>
        <v>100</v>
      </c>
    </row>
    <row r="77" spans="1:103" s="19" customFormat="1" ht="40.5" customHeight="1">
      <c r="A77" s="101" t="s">
        <v>142</v>
      </c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37" t="s">
        <v>94</v>
      </c>
      <c r="AG77" s="37"/>
      <c r="AH77" s="37"/>
      <c r="AI77" s="37"/>
      <c r="AJ77" s="37"/>
      <c r="AK77" s="37"/>
      <c r="AL77" s="37" t="s">
        <v>194</v>
      </c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8">
        <v>598400</v>
      </c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9">
        <v>598400</v>
      </c>
      <c r="BY77" s="39"/>
      <c r="BZ77" s="39"/>
      <c r="CA77" s="39"/>
      <c r="CB77" s="39"/>
      <c r="CC77" s="39"/>
      <c r="CD77" s="39"/>
      <c r="CE77" s="39"/>
      <c r="CF77" s="39" t="s">
        <v>11</v>
      </c>
      <c r="CG77" s="39"/>
      <c r="CH77" s="39"/>
      <c r="CI77" s="39"/>
      <c r="CJ77" s="39"/>
      <c r="CK77" s="39"/>
      <c r="CL77" s="39"/>
      <c r="CM77" s="39"/>
      <c r="CN77" s="39"/>
      <c r="CO77" s="39"/>
      <c r="CP77" s="39"/>
      <c r="CQ77" s="39"/>
      <c r="CR77" s="39"/>
      <c r="CS77" s="39"/>
      <c r="CT77" s="39"/>
      <c r="CU77" s="39"/>
      <c r="CV77" s="39"/>
      <c r="CW77" s="39"/>
      <c r="CX77" s="39"/>
      <c r="CY77" s="19">
        <f>BX77/BB77*100</f>
        <v>100</v>
      </c>
    </row>
    <row r="78" spans="1:103" s="32" customFormat="1" ht="15.75">
      <c r="A78" s="162" t="s">
        <v>248</v>
      </c>
      <c r="B78" s="163"/>
      <c r="C78" s="163"/>
      <c r="D78" s="163"/>
      <c r="E78" s="163"/>
      <c r="F78" s="163"/>
      <c r="G78" s="163"/>
      <c r="H78" s="163"/>
      <c r="I78" s="163"/>
      <c r="J78" s="163"/>
      <c r="K78" s="163"/>
      <c r="L78" s="163"/>
      <c r="M78" s="163"/>
      <c r="N78" s="163"/>
      <c r="O78" s="163"/>
      <c r="P78" s="163"/>
      <c r="Q78" s="163"/>
      <c r="R78" s="163"/>
      <c r="S78" s="163"/>
      <c r="T78" s="163"/>
      <c r="U78" s="163"/>
      <c r="V78" s="163"/>
      <c r="W78" s="163"/>
      <c r="X78" s="163"/>
      <c r="Y78" s="163"/>
      <c r="Z78" s="163"/>
      <c r="AA78" s="163"/>
      <c r="AB78" s="163"/>
      <c r="AC78" s="163"/>
      <c r="AD78" s="163"/>
      <c r="AE78" s="164"/>
      <c r="AF78" s="46" t="s">
        <v>94</v>
      </c>
      <c r="AG78" s="46"/>
      <c r="AH78" s="46"/>
      <c r="AI78" s="46"/>
      <c r="AJ78" s="46"/>
      <c r="AK78" s="46"/>
      <c r="AL78" s="46" t="s">
        <v>249</v>
      </c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7">
        <f>BB79</f>
        <v>1775000</v>
      </c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58">
        <f>BX79</f>
        <v>1775000</v>
      </c>
      <c r="BY78" s="58"/>
      <c r="BZ78" s="58"/>
      <c r="CA78" s="58"/>
      <c r="CB78" s="58"/>
      <c r="CC78" s="58"/>
      <c r="CD78" s="58"/>
      <c r="CE78" s="58"/>
      <c r="CF78" s="39" t="s">
        <v>11</v>
      </c>
      <c r="CG78" s="39"/>
      <c r="CH78" s="39"/>
      <c r="CI78" s="39"/>
      <c r="CJ78" s="39"/>
      <c r="CK78" s="39"/>
      <c r="CL78" s="39"/>
      <c r="CM78" s="39"/>
      <c r="CN78" s="39"/>
      <c r="CO78" s="39"/>
      <c r="CP78" s="39"/>
      <c r="CQ78" s="39"/>
      <c r="CR78" s="39"/>
      <c r="CS78" s="39"/>
      <c r="CT78" s="39"/>
      <c r="CU78" s="39"/>
      <c r="CV78" s="39"/>
      <c r="CW78" s="39"/>
      <c r="CX78" s="39"/>
      <c r="CY78" s="32">
        <f>BX78/BB78*100</f>
        <v>100</v>
      </c>
    </row>
    <row r="79" spans="1:103" s="24" customFormat="1" ht="18.75" customHeight="1">
      <c r="A79" s="159" t="s">
        <v>250</v>
      </c>
      <c r="B79" s="160"/>
      <c r="C79" s="160"/>
      <c r="D79" s="160"/>
      <c r="E79" s="160"/>
      <c r="F79" s="160"/>
      <c r="G79" s="160"/>
      <c r="H79" s="160"/>
      <c r="I79" s="160"/>
      <c r="J79" s="160"/>
      <c r="K79" s="160"/>
      <c r="L79" s="160"/>
      <c r="M79" s="160"/>
      <c r="N79" s="160"/>
      <c r="O79" s="160"/>
      <c r="P79" s="160"/>
      <c r="Q79" s="160"/>
      <c r="R79" s="160"/>
      <c r="S79" s="160"/>
      <c r="T79" s="160"/>
      <c r="U79" s="160"/>
      <c r="V79" s="160"/>
      <c r="W79" s="160"/>
      <c r="X79" s="160"/>
      <c r="Y79" s="160"/>
      <c r="Z79" s="160"/>
      <c r="AA79" s="160"/>
      <c r="AB79" s="160"/>
      <c r="AC79" s="160"/>
      <c r="AD79" s="160"/>
      <c r="AE79" s="161"/>
      <c r="AF79" s="37" t="s">
        <v>94</v>
      </c>
      <c r="AG79" s="37"/>
      <c r="AH79" s="37"/>
      <c r="AI79" s="37"/>
      <c r="AJ79" s="37"/>
      <c r="AK79" s="37"/>
      <c r="AL79" s="37" t="s">
        <v>251</v>
      </c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44">
        <f>BB80</f>
        <v>1775000</v>
      </c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5">
        <f>BX80</f>
        <v>1775000</v>
      </c>
      <c r="BY79" s="45"/>
      <c r="BZ79" s="45"/>
      <c r="CA79" s="45"/>
      <c r="CB79" s="45"/>
      <c r="CC79" s="45"/>
      <c r="CD79" s="45"/>
      <c r="CE79" s="45"/>
      <c r="CF79" s="39" t="s">
        <v>11</v>
      </c>
      <c r="CG79" s="39"/>
      <c r="CH79" s="39"/>
      <c r="CI79" s="39"/>
      <c r="CJ79" s="39"/>
      <c r="CK79" s="39"/>
      <c r="CL79" s="39"/>
      <c r="CM79" s="39"/>
      <c r="CN79" s="39"/>
      <c r="CO79" s="39"/>
      <c r="CP79" s="39"/>
      <c r="CQ79" s="39"/>
      <c r="CR79" s="39"/>
      <c r="CS79" s="39"/>
      <c r="CT79" s="39"/>
      <c r="CU79" s="39"/>
      <c r="CV79" s="39"/>
      <c r="CW79" s="39"/>
      <c r="CX79" s="39"/>
      <c r="CY79" s="24">
        <f>BX79/BB79*100</f>
        <v>100</v>
      </c>
    </row>
    <row r="80" spans="1:103" s="24" customFormat="1" ht="27" customHeight="1">
      <c r="A80" s="40" t="s">
        <v>252</v>
      </c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2"/>
      <c r="AF80" s="43" t="s">
        <v>94</v>
      </c>
      <c r="AG80" s="43"/>
      <c r="AH80" s="43"/>
      <c r="AI80" s="43"/>
      <c r="AJ80" s="43"/>
      <c r="AK80" s="43"/>
      <c r="AL80" s="37" t="s">
        <v>253</v>
      </c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44">
        <v>1775000</v>
      </c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5">
        <v>1775000</v>
      </c>
      <c r="BY80" s="45"/>
      <c r="BZ80" s="45"/>
      <c r="CA80" s="45"/>
      <c r="CB80" s="45"/>
      <c r="CC80" s="45"/>
      <c r="CD80" s="45"/>
      <c r="CE80" s="45"/>
      <c r="CF80" s="39" t="s">
        <v>11</v>
      </c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39"/>
      <c r="CT80" s="39"/>
      <c r="CU80" s="39"/>
      <c r="CV80" s="39"/>
      <c r="CW80" s="39"/>
      <c r="CX80" s="39"/>
      <c r="CY80" s="24">
        <f>BX80/BB80*100</f>
        <v>100</v>
      </c>
    </row>
  </sheetData>
  <sheetProtection/>
  <mergeCells count="429">
    <mergeCell ref="A62:AE62"/>
    <mergeCell ref="AF62:AK62"/>
    <mergeCell ref="AL62:BA62"/>
    <mergeCell ref="BB62:BW62"/>
    <mergeCell ref="BX62:CE62"/>
    <mergeCell ref="CF62:CX62"/>
    <mergeCell ref="A24:AE24"/>
    <mergeCell ref="AF24:AK24"/>
    <mergeCell ref="AL24:BA24"/>
    <mergeCell ref="BB24:BW24"/>
    <mergeCell ref="BX24:CE24"/>
    <mergeCell ref="CF24:CX24"/>
    <mergeCell ref="A78:AE78"/>
    <mergeCell ref="AF78:AK78"/>
    <mergeCell ref="AL78:BA78"/>
    <mergeCell ref="BB78:BW78"/>
    <mergeCell ref="BX78:CE78"/>
    <mergeCell ref="CF78:CX78"/>
    <mergeCell ref="AL72:BA72"/>
    <mergeCell ref="BB72:BW72"/>
    <mergeCell ref="BX72:CE72"/>
    <mergeCell ref="CF72:CX72"/>
    <mergeCell ref="A79:AE79"/>
    <mergeCell ref="AF79:AK79"/>
    <mergeCell ref="AL79:BA79"/>
    <mergeCell ref="BB79:BW79"/>
    <mergeCell ref="BX79:CE79"/>
    <mergeCell ref="CF79:CX79"/>
    <mergeCell ref="AL66:BA66"/>
    <mergeCell ref="BX70:CE70"/>
    <mergeCell ref="CF70:CX70"/>
    <mergeCell ref="A71:AE71"/>
    <mergeCell ref="AF71:AK71"/>
    <mergeCell ref="AL71:BA71"/>
    <mergeCell ref="BB71:BW71"/>
    <mergeCell ref="BX71:CE71"/>
    <mergeCell ref="AF70:AK70"/>
    <mergeCell ref="CF66:CX66"/>
    <mergeCell ref="BX64:CE64"/>
    <mergeCell ref="CF67:CX67"/>
    <mergeCell ref="CF64:CX64"/>
    <mergeCell ref="BX65:CE65"/>
    <mergeCell ref="CF63:CX63"/>
    <mergeCell ref="BX67:CE67"/>
    <mergeCell ref="BX66:CE66"/>
    <mergeCell ref="CF59:CX59"/>
    <mergeCell ref="BB61:BW61"/>
    <mergeCell ref="AL60:BA60"/>
    <mergeCell ref="BB60:BW60"/>
    <mergeCell ref="CF60:CX60"/>
    <mergeCell ref="BX47:CE47"/>
    <mergeCell ref="BX56:CE56"/>
    <mergeCell ref="BX57:CE57"/>
    <mergeCell ref="CF57:CX57"/>
    <mergeCell ref="BX59:CE59"/>
    <mergeCell ref="BX45:CE45"/>
    <mergeCell ref="BB46:BW46"/>
    <mergeCell ref="CF49:CX49"/>
    <mergeCell ref="BX49:CE49"/>
    <mergeCell ref="CF48:CX48"/>
    <mergeCell ref="BB44:BW44"/>
    <mergeCell ref="CF46:CX46"/>
    <mergeCell ref="A57:AE57"/>
    <mergeCell ref="BB57:BW57"/>
    <mergeCell ref="AF57:AK57"/>
    <mergeCell ref="BB49:BW49"/>
    <mergeCell ref="BB48:BW48"/>
    <mergeCell ref="CF61:CX61"/>
    <mergeCell ref="BX61:CE61"/>
    <mergeCell ref="CF58:CX58"/>
    <mergeCell ref="BX60:CE60"/>
    <mergeCell ref="CF56:CX56"/>
    <mergeCell ref="AL69:BA69"/>
    <mergeCell ref="BB69:BW69"/>
    <mergeCell ref="BX63:CE63"/>
    <mergeCell ref="CF74:CX74"/>
    <mergeCell ref="CF65:CX65"/>
    <mergeCell ref="BX69:CE69"/>
    <mergeCell ref="CF69:CX69"/>
    <mergeCell ref="CF71:CX71"/>
    <mergeCell ref="AL70:BA70"/>
    <mergeCell ref="BB70:BW70"/>
    <mergeCell ref="CF76:CX76"/>
    <mergeCell ref="CF73:CX73"/>
    <mergeCell ref="AL73:BA73"/>
    <mergeCell ref="BB73:BW73"/>
    <mergeCell ref="BX74:CE74"/>
    <mergeCell ref="CF75:CX75"/>
    <mergeCell ref="BX75:CE75"/>
    <mergeCell ref="AL75:BA75"/>
    <mergeCell ref="AL74:BA74"/>
    <mergeCell ref="A59:AE59"/>
    <mergeCell ref="AL65:BA65"/>
    <mergeCell ref="A65:AE65"/>
    <mergeCell ref="AF63:AK63"/>
    <mergeCell ref="AL63:BA63"/>
    <mergeCell ref="AL61:BA61"/>
    <mergeCell ref="AF61:AK61"/>
    <mergeCell ref="AF59:AK59"/>
    <mergeCell ref="A60:AE60"/>
    <mergeCell ref="AF60:AK60"/>
    <mergeCell ref="CF25:CX25"/>
    <mergeCell ref="AF58:AK58"/>
    <mergeCell ref="A39:AE39"/>
    <mergeCell ref="AF41:AK41"/>
    <mergeCell ref="AF42:AK42"/>
    <mergeCell ref="AF39:AK39"/>
    <mergeCell ref="BX42:CE42"/>
    <mergeCell ref="BX48:CE48"/>
    <mergeCell ref="BX58:CE58"/>
    <mergeCell ref="AL58:BA58"/>
    <mergeCell ref="AF34:AK34"/>
    <mergeCell ref="A28:AE28"/>
    <mergeCell ref="CF44:CX44"/>
    <mergeCell ref="BX41:CE41"/>
    <mergeCell ref="CF41:CX41"/>
    <mergeCell ref="CF37:CX37"/>
    <mergeCell ref="CF39:CX39"/>
    <mergeCell ref="CF43:CX43"/>
    <mergeCell ref="BX38:CE38"/>
    <mergeCell ref="CF42:CX42"/>
    <mergeCell ref="CF23:CX23"/>
    <mergeCell ref="A25:AE25"/>
    <mergeCell ref="BB25:BW25"/>
    <mergeCell ref="A34:AE34"/>
    <mergeCell ref="A35:AE35"/>
    <mergeCell ref="AF26:AK26"/>
    <mergeCell ref="AL26:BA26"/>
    <mergeCell ref="A26:AE26"/>
    <mergeCell ref="BB34:BW34"/>
    <mergeCell ref="BB29:BW29"/>
    <mergeCell ref="BX19:CE19"/>
    <mergeCell ref="A18:AE18"/>
    <mergeCell ref="A19:AE19"/>
    <mergeCell ref="AF19:AK19"/>
    <mergeCell ref="CF22:CX22"/>
    <mergeCell ref="A23:AE23"/>
    <mergeCell ref="AF23:AK23"/>
    <mergeCell ref="A22:AE22"/>
    <mergeCell ref="AF22:AK22"/>
    <mergeCell ref="AL23:BA23"/>
    <mergeCell ref="CF17:CX17"/>
    <mergeCell ref="A17:AE17"/>
    <mergeCell ref="AF17:AK17"/>
    <mergeCell ref="CF14:CX14"/>
    <mergeCell ref="AF13:AK13"/>
    <mergeCell ref="A9:AF9"/>
    <mergeCell ref="A12:AE12"/>
    <mergeCell ref="AF12:AK12"/>
    <mergeCell ref="A11:CR11"/>
    <mergeCell ref="CH10:CY10"/>
    <mergeCell ref="CF19:CX19"/>
    <mergeCell ref="CF15:CX16"/>
    <mergeCell ref="BB15:BW16"/>
    <mergeCell ref="AL18:BA18"/>
    <mergeCell ref="CF12:CX12"/>
    <mergeCell ref="AL12:BA12"/>
    <mergeCell ref="BB12:BW12"/>
    <mergeCell ref="BX12:CE12"/>
    <mergeCell ref="AL13:BA13"/>
    <mergeCell ref="BB13:BW13"/>
    <mergeCell ref="BB2:CX2"/>
    <mergeCell ref="AR5:BA5"/>
    <mergeCell ref="BP5:BS5"/>
    <mergeCell ref="CH8:CY8"/>
    <mergeCell ref="CC8:CF8"/>
    <mergeCell ref="AF15:AK16"/>
    <mergeCell ref="A8:AQ8"/>
    <mergeCell ref="CH3:CY3"/>
    <mergeCell ref="CH4:CY4"/>
    <mergeCell ref="CH9:CY9"/>
    <mergeCell ref="A76:AE76"/>
    <mergeCell ref="A14:AE14"/>
    <mergeCell ref="AF14:AK14"/>
    <mergeCell ref="AL14:BA14"/>
    <mergeCell ref="BB14:BW14"/>
    <mergeCell ref="CF18:CX18"/>
    <mergeCell ref="AL15:BA16"/>
    <mergeCell ref="BX18:CE18"/>
    <mergeCell ref="BX39:CE39"/>
    <mergeCell ref="AL34:BA34"/>
    <mergeCell ref="CF77:CX77"/>
    <mergeCell ref="CF34:CX34"/>
    <mergeCell ref="BX37:CE37"/>
    <mergeCell ref="BB37:BW37"/>
    <mergeCell ref="BB39:BW39"/>
    <mergeCell ref="BB35:BW35"/>
    <mergeCell ref="BX34:CE34"/>
    <mergeCell ref="CF35:CX35"/>
    <mergeCell ref="CF36:CX36"/>
    <mergeCell ref="BX36:CE36"/>
    <mergeCell ref="AL39:BA39"/>
    <mergeCell ref="BB47:BW47"/>
    <mergeCell ref="AL43:BA43"/>
    <mergeCell ref="BB36:BW36"/>
    <mergeCell ref="BB20:BW20"/>
    <mergeCell ref="BB19:BW19"/>
    <mergeCell ref="BB22:BW22"/>
    <mergeCell ref="BB23:BW23"/>
    <mergeCell ref="AL19:BA19"/>
    <mergeCell ref="BB26:BW26"/>
    <mergeCell ref="BX15:CE16"/>
    <mergeCell ref="BX17:CE17"/>
    <mergeCell ref="A16:AE16"/>
    <mergeCell ref="A15:AE15"/>
    <mergeCell ref="AK5:AQ5"/>
    <mergeCell ref="BT5:BV5"/>
    <mergeCell ref="A13:AE13"/>
    <mergeCell ref="AL17:BA17"/>
    <mergeCell ref="AL25:BA25"/>
    <mergeCell ref="BX26:CE26"/>
    <mergeCell ref="AF20:AK20"/>
    <mergeCell ref="BX13:CE13"/>
    <mergeCell ref="BX14:CE14"/>
    <mergeCell ref="AL20:BA20"/>
    <mergeCell ref="AF25:AK25"/>
    <mergeCell ref="BX25:CE25"/>
    <mergeCell ref="BX22:CE22"/>
    <mergeCell ref="BX20:CE20"/>
    <mergeCell ref="AL22:BA22"/>
    <mergeCell ref="CH5:CY5"/>
    <mergeCell ref="CF20:CX20"/>
    <mergeCell ref="AR8:BY8"/>
    <mergeCell ref="CH6:CY6"/>
    <mergeCell ref="AF18:AK18"/>
    <mergeCell ref="S7:BY7"/>
    <mergeCell ref="CH7:CY7"/>
    <mergeCell ref="A20:AE20"/>
    <mergeCell ref="CF13:CX13"/>
    <mergeCell ref="A36:AE36"/>
    <mergeCell ref="AL37:BA37"/>
    <mergeCell ref="AF38:AK38"/>
    <mergeCell ref="A42:AE42"/>
    <mergeCell ref="AF40:AK40"/>
    <mergeCell ref="BO4:CF4"/>
    <mergeCell ref="BB18:BW18"/>
    <mergeCell ref="BX23:CE23"/>
    <mergeCell ref="BB17:BW17"/>
    <mergeCell ref="CF26:CX26"/>
    <mergeCell ref="A47:AE47"/>
    <mergeCell ref="A46:AE46"/>
    <mergeCell ref="AF46:AK46"/>
    <mergeCell ref="AF45:AK45"/>
    <mergeCell ref="AF44:AK44"/>
    <mergeCell ref="A77:AE77"/>
    <mergeCell ref="AF77:AK77"/>
    <mergeCell ref="AF76:AK76"/>
    <mergeCell ref="A75:AE75"/>
    <mergeCell ref="AF75:AK75"/>
    <mergeCell ref="AL48:BA48"/>
    <mergeCell ref="AL56:BA56"/>
    <mergeCell ref="A58:AE58"/>
    <mergeCell ref="AF66:AK66"/>
    <mergeCell ref="AL57:BA57"/>
    <mergeCell ref="A64:AE64"/>
    <mergeCell ref="AL59:BA59"/>
    <mergeCell ref="A53:AE53"/>
    <mergeCell ref="AF64:AK64"/>
    <mergeCell ref="A63:AE63"/>
    <mergeCell ref="A40:AE40"/>
    <mergeCell ref="A56:AE56"/>
    <mergeCell ref="A61:AE61"/>
    <mergeCell ref="A44:AE44"/>
    <mergeCell ref="A43:AE43"/>
    <mergeCell ref="AL49:BA49"/>
    <mergeCell ref="A54:AE54"/>
    <mergeCell ref="AF54:AK54"/>
    <mergeCell ref="AL54:BA54"/>
    <mergeCell ref="AF49:AK49"/>
    <mergeCell ref="A73:AE73"/>
    <mergeCell ref="AF73:AK73"/>
    <mergeCell ref="A74:AE74"/>
    <mergeCell ref="A67:AE67"/>
    <mergeCell ref="AF67:AK67"/>
    <mergeCell ref="A66:AE66"/>
    <mergeCell ref="A69:AE69"/>
    <mergeCell ref="AF74:AK74"/>
    <mergeCell ref="AF69:AK69"/>
    <mergeCell ref="A70:AE70"/>
    <mergeCell ref="A72:AE72"/>
    <mergeCell ref="AF72:AK72"/>
    <mergeCell ref="BX77:CE77"/>
    <mergeCell ref="BX76:CE76"/>
    <mergeCell ref="AL77:BA77"/>
    <mergeCell ref="AL76:BA76"/>
    <mergeCell ref="BX73:CE73"/>
    <mergeCell ref="BB75:BW75"/>
    <mergeCell ref="BB74:BW74"/>
    <mergeCell ref="BB76:BW76"/>
    <mergeCell ref="BB77:BW77"/>
    <mergeCell ref="BB65:BW65"/>
    <mergeCell ref="AF65:AK65"/>
    <mergeCell ref="AL67:BA67"/>
    <mergeCell ref="BB67:BW67"/>
    <mergeCell ref="BB59:BW59"/>
    <mergeCell ref="BB66:BW66"/>
    <mergeCell ref="BB64:BW64"/>
    <mergeCell ref="BB63:BW63"/>
    <mergeCell ref="AL64:BA64"/>
    <mergeCell ref="BB58:BW58"/>
    <mergeCell ref="BB40:BW40"/>
    <mergeCell ref="BB41:BW41"/>
    <mergeCell ref="BB42:BW42"/>
    <mergeCell ref="AL42:BA42"/>
    <mergeCell ref="AL40:BA40"/>
    <mergeCell ref="BB45:BW45"/>
    <mergeCell ref="AL46:BA46"/>
    <mergeCell ref="BB56:BW56"/>
    <mergeCell ref="AL45:BA45"/>
    <mergeCell ref="BX35:CE35"/>
    <mergeCell ref="BX40:CE40"/>
    <mergeCell ref="BX44:CE44"/>
    <mergeCell ref="BB43:BW43"/>
    <mergeCell ref="BX43:CE43"/>
    <mergeCell ref="AL29:BA29"/>
    <mergeCell ref="AL36:BA36"/>
    <mergeCell ref="AL35:BA35"/>
    <mergeCell ref="AL38:BA38"/>
    <mergeCell ref="BB38:BW38"/>
    <mergeCell ref="A29:AE29"/>
    <mergeCell ref="A38:AE38"/>
    <mergeCell ref="AL44:BA44"/>
    <mergeCell ref="AF35:AK35"/>
    <mergeCell ref="AF29:AK29"/>
    <mergeCell ref="AF52:AK52"/>
    <mergeCell ref="AF36:AK36"/>
    <mergeCell ref="AL41:BA41"/>
    <mergeCell ref="AF37:AK37"/>
    <mergeCell ref="A37:AE37"/>
    <mergeCell ref="CF52:CX52"/>
    <mergeCell ref="AF50:AK50"/>
    <mergeCell ref="A51:AE51"/>
    <mergeCell ref="AF51:AK51"/>
    <mergeCell ref="AL47:BA47"/>
    <mergeCell ref="CF47:CX47"/>
    <mergeCell ref="A49:AE49"/>
    <mergeCell ref="AL52:BA52"/>
    <mergeCell ref="BB52:BW52"/>
    <mergeCell ref="BX52:CE52"/>
    <mergeCell ref="BB27:BW27"/>
    <mergeCell ref="BX27:CE27"/>
    <mergeCell ref="CF27:CX27"/>
    <mergeCell ref="AF56:AK56"/>
    <mergeCell ref="A41:AE41"/>
    <mergeCell ref="AF48:AK48"/>
    <mergeCell ref="AF47:AK47"/>
    <mergeCell ref="A48:AE48"/>
    <mergeCell ref="A50:AE50"/>
    <mergeCell ref="A45:AE45"/>
    <mergeCell ref="BB68:BW68"/>
    <mergeCell ref="BX68:CE68"/>
    <mergeCell ref="CF68:CX68"/>
    <mergeCell ref="BB28:BW28"/>
    <mergeCell ref="BX28:CE28"/>
    <mergeCell ref="CF28:CX28"/>
    <mergeCell ref="BX29:CE29"/>
    <mergeCell ref="CF45:CX45"/>
    <mergeCell ref="BX46:CE46"/>
    <mergeCell ref="CF40:CX40"/>
    <mergeCell ref="A27:AE27"/>
    <mergeCell ref="AF28:AK28"/>
    <mergeCell ref="AL28:BA28"/>
    <mergeCell ref="A68:AE68"/>
    <mergeCell ref="AF68:AK68"/>
    <mergeCell ref="AL68:BA68"/>
    <mergeCell ref="AF27:AK27"/>
    <mergeCell ref="AL27:BA27"/>
    <mergeCell ref="AF43:AK43"/>
    <mergeCell ref="A52:AE52"/>
    <mergeCell ref="A21:AE21"/>
    <mergeCell ref="AF21:AK21"/>
    <mergeCell ref="AL21:BA21"/>
    <mergeCell ref="BB21:BW21"/>
    <mergeCell ref="BX21:CE21"/>
    <mergeCell ref="CF21:CX21"/>
    <mergeCell ref="CF29:CX29"/>
    <mergeCell ref="CF38:CX38"/>
    <mergeCell ref="AL51:BA51"/>
    <mergeCell ref="BB51:BW51"/>
    <mergeCell ref="BX51:CE51"/>
    <mergeCell ref="CF51:CX51"/>
    <mergeCell ref="AL50:BA50"/>
    <mergeCell ref="BB50:BW50"/>
    <mergeCell ref="BX50:CE50"/>
    <mergeCell ref="CF50:CX50"/>
    <mergeCell ref="A31:AE31"/>
    <mergeCell ref="AF31:AK31"/>
    <mergeCell ref="AL31:BA31"/>
    <mergeCell ref="BB31:BW31"/>
    <mergeCell ref="BX31:CE31"/>
    <mergeCell ref="CF31:CX31"/>
    <mergeCell ref="A30:AE30"/>
    <mergeCell ref="AF30:AK30"/>
    <mergeCell ref="AL30:BA30"/>
    <mergeCell ref="BB30:BW30"/>
    <mergeCell ref="BX30:CE30"/>
    <mergeCell ref="CF30:CX30"/>
    <mergeCell ref="A32:AE32"/>
    <mergeCell ref="AF32:AK32"/>
    <mergeCell ref="AL32:BA32"/>
    <mergeCell ref="BB32:BW32"/>
    <mergeCell ref="BX32:CE32"/>
    <mergeCell ref="CF32:CX32"/>
    <mergeCell ref="A33:AE33"/>
    <mergeCell ref="AF33:AK33"/>
    <mergeCell ref="AL33:BA33"/>
    <mergeCell ref="BB33:BW33"/>
    <mergeCell ref="BX33:CE33"/>
    <mergeCell ref="CF33:CX33"/>
    <mergeCell ref="CF54:CX54"/>
    <mergeCell ref="AF53:AK53"/>
    <mergeCell ref="AL53:BA53"/>
    <mergeCell ref="BB53:BW53"/>
    <mergeCell ref="BX53:CE53"/>
    <mergeCell ref="CF53:CX53"/>
    <mergeCell ref="BB54:BW54"/>
    <mergeCell ref="BX54:CE54"/>
    <mergeCell ref="CF80:CX80"/>
    <mergeCell ref="A80:AE80"/>
    <mergeCell ref="AF80:AK80"/>
    <mergeCell ref="AL80:BA80"/>
    <mergeCell ref="BB80:BW80"/>
    <mergeCell ref="BX80:CE80"/>
    <mergeCell ref="A55:AE55"/>
    <mergeCell ref="AF55:AK55"/>
    <mergeCell ref="AL55:BA55"/>
    <mergeCell ref="BB55:BW55"/>
    <mergeCell ref="BX55:CE55"/>
    <mergeCell ref="CF55:CX55"/>
  </mergeCells>
  <printOptions/>
  <pageMargins left="0.9055118110236221" right="0.1968503937007874" top="0.2755905511811024" bottom="0.1968503937007874" header="0.1968503937007874" footer="0.5118110236220472"/>
  <pageSetup horizontalDpi="600" verticalDpi="600" orientation="portrait" paperSize="9" scale="46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Y65"/>
  <sheetViews>
    <sheetView view="pageBreakPreview" zoomScaleSheetLayoutView="100" zoomScalePageLayoutView="0" workbookViewId="0" topLeftCell="A1">
      <selection activeCell="A60" sqref="A60:IV60"/>
    </sheetView>
  </sheetViews>
  <sheetFormatPr defaultColWidth="0.875" defaultRowHeight="12.75"/>
  <cols>
    <col min="1" max="28" width="0.875" style="5" customWidth="1"/>
    <col min="29" max="29" width="21.75390625" style="5" customWidth="1"/>
    <col min="30" max="30" width="1.625" style="5" customWidth="1"/>
    <col min="31" max="35" width="0.875" style="5" customWidth="1"/>
    <col min="36" max="36" width="2.375" style="5" customWidth="1"/>
    <col min="37" max="37" width="1.25" style="5" customWidth="1"/>
    <col min="38" max="38" width="1.75390625" style="5" customWidth="1"/>
    <col min="39" max="39" width="2.25390625" style="5" customWidth="1"/>
    <col min="40" max="40" width="3.75390625" style="5" customWidth="1"/>
    <col min="41" max="41" width="1.625" style="5" customWidth="1"/>
    <col min="42" max="42" width="2.00390625" style="5" customWidth="1"/>
    <col min="43" max="43" width="3.00390625" style="5" customWidth="1"/>
    <col min="44" max="44" width="13.75390625" style="5" customWidth="1"/>
    <col min="45" max="45" width="0" style="5" hidden="1" customWidth="1"/>
    <col min="46" max="61" width="0.875" style="29" customWidth="1"/>
    <col min="62" max="62" width="4.00390625" style="29" customWidth="1"/>
    <col min="63" max="73" width="0.875" style="5" customWidth="1"/>
    <col min="74" max="74" width="8.25390625" style="5" customWidth="1"/>
    <col min="75" max="78" width="0.875" style="5" customWidth="1"/>
    <col min="79" max="79" width="1.37890625" style="5" customWidth="1"/>
    <col min="80" max="84" width="0.875" style="5" customWidth="1"/>
    <col min="85" max="85" width="7.875" style="5" customWidth="1"/>
    <col min="86" max="86" width="8.125" style="7" hidden="1" customWidth="1"/>
    <col min="87" max="87" width="0.875" style="7" customWidth="1"/>
    <col min="88" max="88" width="1.625" style="7" customWidth="1"/>
    <col min="89" max="89" width="5.75390625" style="7" customWidth="1"/>
    <col min="90" max="90" width="0.875" style="7" customWidth="1"/>
    <col min="91" max="91" width="1.875" style="7" customWidth="1"/>
    <col min="92" max="92" width="1.75390625" style="7" customWidth="1"/>
    <col min="93" max="93" width="3.625" style="7" customWidth="1"/>
    <col min="94" max="94" width="2.25390625" style="7" customWidth="1"/>
    <col min="95" max="95" width="3.375" style="7" customWidth="1"/>
    <col min="96" max="96" width="1.75390625" style="7" customWidth="1"/>
    <col min="97" max="97" width="2.375" style="7" customWidth="1"/>
    <col min="98" max="98" width="2.125" style="7" customWidth="1"/>
    <col min="99" max="99" width="2.75390625" style="7" customWidth="1"/>
    <col min="100" max="100" width="3.75390625" style="7" customWidth="1"/>
    <col min="101" max="101" width="1.875" style="7" customWidth="1"/>
    <col min="102" max="102" width="0.875" style="7" customWidth="1"/>
    <col min="103" max="103" width="2.00390625" style="7" customWidth="1"/>
    <col min="104" max="104" width="2.75390625" style="7" customWidth="1"/>
    <col min="105" max="106" width="0.875" style="7" customWidth="1"/>
    <col min="107" max="107" width="2.625" style="7" customWidth="1"/>
    <col min="108" max="108" width="0.875" style="7" customWidth="1"/>
    <col min="109" max="109" width="3.375" style="7" customWidth="1"/>
    <col min="110" max="111" width="0.875" style="7" customWidth="1"/>
    <col min="112" max="112" width="3.25390625" style="7" customWidth="1"/>
    <col min="113" max="16384" width="0.875" style="7" customWidth="1"/>
  </cols>
  <sheetData>
    <row r="1" ht="11.25">
      <c r="CG1" s="6" t="s">
        <v>31</v>
      </c>
    </row>
    <row r="2" spans="1:85" ht="12.75">
      <c r="A2" s="185" t="s">
        <v>32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  <c r="AR2" s="185"/>
      <c r="AS2" s="185"/>
      <c r="AT2" s="185"/>
      <c r="AU2" s="185"/>
      <c r="AV2" s="185"/>
      <c r="AW2" s="185"/>
      <c r="AX2" s="185"/>
      <c r="AY2" s="185"/>
      <c r="AZ2" s="185"/>
      <c r="BA2" s="185"/>
      <c r="BB2" s="185"/>
      <c r="BC2" s="185"/>
      <c r="BD2" s="185"/>
      <c r="BE2" s="185"/>
      <c r="BF2" s="185"/>
      <c r="BG2" s="185"/>
      <c r="BH2" s="185"/>
      <c r="BI2" s="185"/>
      <c r="BJ2" s="185"/>
      <c r="BK2" s="185"/>
      <c r="BL2" s="185"/>
      <c r="BM2" s="185"/>
      <c r="BN2" s="185"/>
      <c r="BO2" s="185"/>
      <c r="BP2" s="185"/>
      <c r="BQ2" s="185"/>
      <c r="BR2" s="185"/>
      <c r="BS2" s="185"/>
      <c r="BT2" s="185"/>
      <c r="BU2" s="185"/>
      <c r="BV2" s="185"/>
      <c r="BW2" s="185"/>
      <c r="BX2" s="185"/>
      <c r="BY2" s="185"/>
      <c r="BZ2" s="185"/>
      <c r="CA2" s="185"/>
      <c r="CB2" s="185"/>
      <c r="CC2" s="185"/>
      <c r="CD2" s="185"/>
      <c r="CE2" s="185"/>
      <c r="CF2" s="185"/>
      <c r="CG2" s="185"/>
    </row>
    <row r="3" spans="41:55" ht="6.75" customHeight="1">
      <c r="AO3" s="4"/>
      <c r="AP3" s="4"/>
      <c r="AQ3" s="4"/>
      <c r="AR3" s="4"/>
      <c r="AS3" s="4"/>
      <c r="AT3" s="30"/>
      <c r="AU3" s="30"/>
      <c r="AV3" s="30"/>
      <c r="AW3" s="30"/>
      <c r="AX3" s="30"/>
      <c r="AY3" s="30"/>
      <c r="AZ3" s="30"/>
      <c r="BA3" s="30"/>
      <c r="BB3" s="30"/>
      <c r="BC3" s="30"/>
    </row>
    <row r="4" spans="1:85" s="21" customFormat="1" ht="28.5" customHeight="1">
      <c r="A4" s="115" t="s">
        <v>89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 t="s">
        <v>90</v>
      </c>
      <c r="AF4" s="115"/>
      <c r="AG4" s="115"/>
      <c r="AH4" s="115"/>
      <c r="AI4" s="115"/>
      <c r="AJ4" s="115"/>
      <c r="AK4" s="115" t="s">
        <v>33</v>
      </c>
      <c r="AL4" s="115"/>
      <c r="AM4" s="115"/>
      <c r="AN4" s="115"/>
      <c r="AO4" s="115"/>
      <c r="AP4" s="115"/>
      <c r="AQ4" s="115"/>
      <c r="AR4" s="115"/>
      <c r="AS4" s="115"/>
      <c r="AT4" s="186" t="s">
        <v>91</v>
      </c>
      <c r="AU4" s="186"/>
      <c r="AV4" s="186"/>
      <c r="AW4" s="186"/>
      <c r="AX4" s="186"/>
      <c r="AY4" s="186"/>
      <c r="AZ4" s="186"/>
      <c r="BA4" s="186"/>
      <c r="BB4" s="186"/>
      <c r="BC4" s="186"/>
      <c r="BD4" s="186"/>
      <c r="BE4" s="186"/>
      <c r="BF4" s="186"/>
      <c r="BG4" s="186"/>
      <c r="BH4" s="186"/>
      <c r="BI4" s="186"/>
      <c r="BJ4" s="186"/>
      <c r="BK4" s="115" t="s">
        <v>92</v>
      </c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 t="s">
        <v>93</v>
      </c>
      <c r="BX4" s="115"/>
      <c r="BY4" s="115"/>
      <c r="BZ4" s="115"/>
      <c r="CA4" s="115"/>
      <c r="CB4" s="115"/>
      <c r="CC4" s="115"/>
      <c r="CD4" s="115"/>
      <c r="CE4" s="115"/>
      <c r="CF4" s="115"/>
      <c r="CG4" s="115"/>
    </row>
    <row r="5" spans="1:85" s="21" customFormat="1" ht="47.25" customHeight="1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86"/>
      <c r="AU5" s="186"/>
      <c r="AV5" s="186"/>
      <c r="AW5" s="186"/>
      <c r="AX5" s="186"/>
      <c r="AY5" s="186"/>
      <c r="AZ5" s="186"/>
      <c r="BA5" s="186"/>
      <c r="BB5" s="186"/>
      <c r="BC5" s="186"/>
      <c r="BD5" s="186"/>
      <c r="BE5" s="186"/>
      <c r="BF5" s="186"/>
      <c r="BG5" s="186"/>
      <c r="BH5" s="186"/>
      <c r="BI5" s="186"/>
      <c r="BJ5" s="186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</row>
    <row r="6" spans="1:85" s="21" customFormat="1" ht="12.75">
      <c r="A6" s="126">
        <v>1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>
        <v>2</v>
      </c>
      <c r="AF6" s="126"/>
      <c r="AG6" s="126"/>
      <c r="AH6" s="126"/>
      <c r="AI6" s="126"/>
      <c r="AJ6" s="126"/>
      <c r="AK6" s="126">
        <v>3</v>
      </c>
      <c r="AL6" s="126"/>
      <c r="AM6" s="126"/>
      <c r="AN6" s="126"/>
      <c r="AO6" s="126"/>
      <c r="AP6" s="126"/>
      <c r="AQ6" s="126"/>
      <c r="AR6" s="126"/>
      <c r="AS6" s="126"/>
      <c r="AT6" s="187">
        <v>4</v>
      </c>
      <c r="AU6" s="187"/>
      <c r="AV6" s="187"/>
      <c r="AW6" s="187"/>
      <c r="AX6" s="187"/>
      <c r="AY6" s="187"/>
      <c r="AZ6" s="187"/>
      <c r="BA6" s="187"/>
      <c r="BB6" s="187"/>
      <c r="BC6" s="187"/>
      <c r="BD6" s="187"/>
      <c r="BE6" s="187"/>
      <c r="BF6" s="187"/>
      <c r="BG6" s="187"/>
      <c r="BH6" s="187"/>
      <c r="BI6" s="187"/>
      <c r="BJ6" s="187"/>
      <c r="BK6" s="126">
        <v>5</v>
      </c>
      <c r="BL6" s="126"/>
      <c r="BM6" s="126"/>
      <c r="BN6" s="126"/>
      <c r="BO6" s="126"/>
      <c r="BP6" s="126"/>
      <c r="BQ6" s="126"/>
      <c r="BR6" s="126"/>
      <c r="BS6" s="126"/>
      <c r="BT6" s="126"/>
      <c r="BU6" s="126"/>
      <c r="BV6" s="126"/>
      <c r="BW6" s="126">
        <v>6</v>
      </c>
      <c r="BX6" s="126"/>
      <c r="BY6" s="126"/>
      <c r="BZ6" s="126"/>
      <c r="CA6" s="126"/>
      <c r="CB6" s="126"/>
      <c r="CC6" s="126"/>
      <c r="CD6" s="126"/>
      <c r="CE6" s="126"/>
      <c r="CF6" s="126"/>
      <c r="CG6" s="126"/>
    </row>
    <row r="7" spans="1:129" s="20" customFormat="1" ht="23.25" customHeight="1">
      <c r="A7" s="103" t="s">
        <v>60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84" t="s">
        <v>34</v>
      </c>
      <c r="AF7" s="184"/>
      <c r="AG7" s="184"/>
      <c r="AH7" s="184"/>
      <c r="AI7" s="184"/>
      <c r="AJ7" s="184"/>
      <c r="AK7" s="201" t="s">
        <v>35</v>
      </c>
      <c r="AL7" s="202"/>
      <c r="AM7" s="202"/>
      <c r="AN7" s="202"/>
      <c r="AO7" s="202"/>
      <c r="AP7" s="202"/>
      <c r="AQ7" s="202"/>
      <c r="AR7" s="202"/>
      <c r="AS7" s="203"/>
      <c r="AT7" s="194">
        <f>SUM(AT8:BJ60)</f>
        <v>58803919.45999999</v>
      </c>
      <c r="AU7" s="194"/>
      <c r="AV7" s="194"/>
      <c r="AW7" s="194"/>
      <c r="AX7" s="194"/>
      <c r="AY7" s="194"/>
      <c r="AZ7" s="194"/>
      <c r="BA7" s="194"/>
      <c r="BB7" s="194"/>
      <c r="BC7" s="194"/>
      <c r="BD7" s="194"/>
      <c r="BE7" s="194"/>
      <c r="BF7" s="194"/>
      <c r="BG7" s="194"/>
      <c r="BH7" s="194"/>
      <c r="BI7" s="194"/>
      <c r="BJ7" s="194"/>
      <c r="BK7" s="194">
        <f>SUM(BK8:BV60)</f>
        <v>56687960</v>
      </c>
      <c r="BL7" s="194"/>
      <c r="BM7" s="194"/>
      <c r="BN7" s="194"/>
      <c r="BO7" s="194"/>
      <c r="BP7" s="194"/>
      <c r="BQ7" s="194"/>
      <c r="BR7" s="194"/>
      <c r="BS7" s="194"/>
      <c r="BT7" s="194"/>
      <c r="BU7" s="194"/>
      <c r="BV7" s="194"/>
      <c r="BW7" s="194">
        <f>SUM(BW9:CG60)</f>
        <v>2115959.4599999986</v>
      </c>
      <c r="BX7" s="194"/>
      <c r="BY7" s="194"/>
      <c r="BZ7" s="194"/>
      <c r="CA7" s="194"/>
      <c r="CB7" s="194"/>
      <c r="CC7" s="194"/>
      <c r="CD7" s="194"/>
      <c r="CE7" s="194"/>
      <c r="CF7" s="194"/>
      <c r="CG7" s="194"/>
      <c r="CH7" s="20">
        <f>BK7/AT7*100</f>
        <v>96.40166934546033</v>
      </c>
      <c r="CJ7" s="205"/>
      <c r="CK7" s="205"/>
      <c r="CL7" s="205"/>
      <c r="CM7" s="204"/>
      <c r="CN7" s="204"/>
      <c r="CO7" s="204"/>
      <c r="CP7" s="204"/>
      <c r="CQ7" s="204"/>
      <c r="CR7" s="204"/>
      <c r="CS7" s="204"/>
      <c r="CT7" s="204"/>
      <c r="CU7" s="204"/>
      <c r="CV7" s="204"/>
      <c r="CW7" s="204"/>
      <c r="CX7" s="204"/>
      <c r="CY7" s="204"/>
      <c r="CZ7" s="204"/>
      <c r="DA7" s="204"/>
      <c r="DB7" s="204"/>
      <c r="DC7" s="204"/>
      <c r="DD7" s="204"/>
      <c r="DE7" s="204"/>
      <c r="DF7" s="204"/>
      <c r="DG7" s="204"/>
      <c r="DH7" s="204"/>
      <c r="DI7" s="204"/>
      <c r="DJ7" s="204"/>
      <c r="DK7" s="204"/>
      <c r="DL7" s="204"/>
      <c r="DM7" s="204"/>
      <c r="DN7" s="204"/>
      <c r="DO7" s="204"/>
      <c r="DP7" s="204"/>
      <c r="DQ7" s="204"/>
      <c r="DR7" s="204"/>
      <c r="DS7" s="204"/>
      <c r="DT7" s="204"/>
      <c r="DU7" s="204"/>
      <c r="DV7" s="204"/>
      <c r="DW7" s="204"/>
      <c r="DX7" s="204"/>
      <c r="DY7" s="204"/>
    </row>
    <row r="8" spans="1:85" s="21" customFormat="1" ht="15">
      <c r="A8" s="191" t="s">
        <v>95</v>
      </c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3"/>
      <c r="AE8" s="198">
        <v>200</v>
      </c>
      <c r="AF8" s="199"/>
      <c r="AG8" s="199"/>
      <c r="AH8" s="199"/>
      <c r="AI8" s="199"/>
      <c r="AJ8" s="200"/>
      <c r="AK8" s="188"/>
      <c r="AL8" s="189"/>
      <c r="AM8" s="189"/>
      <c r="AN8" s="189"/>
      <c r="AO8" s="189"/>
      <c r="AP8" s="189"/>
      <c r="AQ8" s="189"/>
      <c r="AR8" s="189"/>
      <c r="AS8" s="190"/>
      <c r="AT8" s="195"/>
      <c r="AU8" s="196"/>
      <c r="AV8" s="196"/>
      <c r="AW8" s="196"/>
      <c r="AX8" s="196"/>
      <c r="AY8" s="196"/>
      <c r="AZ8" s="196"/>
      <c r="BA8" s="196"/>
      <c r="BB8" s="196"/>
      <c r="BC8" s="196"/>
      <c r="BD8" s="196"/>
      <c r="BE8" s="196"/>
      <c r="BF8" s="196"/>
      <c r="BG8" s="196"/>
      <c r="BH8" s="196"/>
      <c r="BI8" s="196"/>
      <c r="BJ8" s="197"/>
      <c r="BK8" s="195"/>
      <c r="BL8" s="196"/>
      <c r="BM8" s="196"/>
      <c r="BN8" s="196"/>
      <c r="BO8" s="196"/>
      <c r="BP8" s="196"/>
      <c r="BQ8" s="196"/>
      <c r="BR8" s="196"/>
      <c r="BS8" s="196"/>
      <c r="BT8" s="196"/>
      <c r="BU8" s="196"/>
      <c r="BV8" s="197"/>
      <c r="BW8" s="195"/>
      <c r="BX8" s="196"/>
      <c r="BY8" s="196"/>
      <c r="BZ8" s="196"/>
      <c r="CA8" s="196"/>
      <c r="CB8" s="196"/>
      <c r="CC8" s="196"/>
      <c r="CD8" s="196"/>
      <c r="CE8" s="196"/>
      <c r="CF8" s="196"/>
      <c r="CG8" s="197"/>
    </row>
    <row r="9" spans="1:129" s="19" customFormat="1" ht="103.5" customHeight="1">
      <c r="A9" s="80" t="s">
        <v>174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65">
        <v>200</v>
      </c>
      <c r="AF9" s="165"/>
      <c r="AG9" s="165"/>
      <c r="AH9" s="165"/>
      <c r="AI9" s="165"/>
      <c r="AJ9" s="165"/>
      <c r="AK9" s="166" t="s">
        <v>79</v>
      </c>
      <c r="AL9" s="166"/>
      <c r="AM9" s="166"/>
      <c r="AN9" s="166"/>
      <c r="AO9" s="166"/>
      <c r="AP9" s="166"/>
      <c r="AQ9" s="166"/>
      <c r="AR9" s="166"/>
      <c r="AS9" s="166"/>
      <c r="AT9" s="167">
        <v>129900</v>
      </c>
      <c r="AU9" s="167"/>
      <c r="AV9" s="167"/>
      <c r="AW9" s="167"/>
      <c r="AX9" s="167"/>
      <c r="AY9" s="167"/>
      <c r="AZ9" s="167"/>
      <c r="BA9" s="167"/>
      <c r="BB9" s="167"/>
      <c r="BC9" s="167"/>
      <c r="BD9" s="167"/>
      <c r="BE9" s="167"/>
      <c r="BF9" s="167"/>
      <c r="BG9" s="167"/>
      <c r="BH9" s="167"/>
      <c r="BI9" s="167"/>
      <c r="BJ9" s="167"/>
      <c r="BK9" s="167">
        <v>69900</v>
      </c>
      <c r="BL9" s="167"/>
      <c r="BM9" s="167"/>
      <c r="BN9" s="167"/>
      <c r="BO9" s="167"/>
      <c r="BP9" s="167"/>
      <c r="BQ9" s="167"/>
      <c r="BR9" s="167"/>
      <c r="BS9" s="167"/>
      <c r="BT9" s="167"/>
      <c r="BU9" s="167"/>
      <c r="BV9" s="167"/>
      <c r="BW9" s="167">
        <f aca="true" t="shared" si="0" ref="BW9:BW15">AT9-BK9</f>
        <v>60000</v>
      </c>
      <c r="BX9" s="167"/>
      <c r="BY9" s="167"/>
      <c r="BZ9" s="167"/>
      <c r="CA9" s="167"/>
      <c r="CB9" s="167"/>
      <c r="CC9" s="167"/>
      <c r="CD9" s="167"/>
      <c r="CE9" s="167"/>
      <c r="CF9" s="167"/>
      <c r="CG9" s="167"/>
      <c r="CH9" s="20">
        <f aca="true" t="shared" si="1" ref="CH9:CH22">BK9/AT9*100</f>
        <v>53.81062355658198</v>
      </c>
      <c r="CJ9" s="31"/>
      <c r="CK9" s="31"/>
      <c r="CL9" s="31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</row>
    <row r="10" spans="1:129" s="19" customFormat="1" ht="141" customHeight="1">
      <c r="A10" s="85" t="s">
        <v>175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7"/>
      <c r="AE10" s="174">
        <v>200</v>
      </c>
      <c r="AF10" s="175"/>
      <c r="AG10" s="175"/>
      <c r="AH10" s="175"/>
      <c r="AI10" s="175"/>
      <c r="AJ10" s="176"/>
      <c r="AK10" s="177" t="s">
        <v>162</v>
      </c>
      <c r="AL10" s="178"/>
      <c r="AM10" s="178"/>
      <c r="AN10" s="178"/>
      <c r="AO10" s="178"/>
      <c r="AP10" s="178"/>
      <c r="AQ10" s="178"/>
      <c r="AR10" s="178"/>
      <c r="AS10" s="179"/>
      <c r="AT10" s="180">
        <v>9000</v>
      </c>
      <c r="AU10" s="181"/>
      <c r="AV10" s="181"/>
      <c r="AW10" s="181"/>
      <c r="AX10" s="181"/>
      <c r="AY10" s="181"/>
      <c r="AZ10" s="181"/>
      <c r="BA10" s="181"/>
      <c r="BB10" s="181"/>
      <c r="BC10" s="181"/>
      <c r="BD10" s="181"/>
      <c r="BE10" s="181"/>
      <c r="BF10" s="181"/>
      <c r="BG10" s="181"/>
      <c r="BH10" s="181"/>
      <c r="BI10" s="181"/>
      <c r="BJ10" s="182"/>
      <c r="BK10" s="180">
        <v>9000</v>
      </c>
      <c r="BL10" s="181"/>
      <c r="BM10" s="181"/>
      <c r="BN10" s="181"/>
      <c r="BO10" s="181"/>
      <c r="BP10" s="181"/>
      <c r="BQ10" s="181"/>
      <c r="BR10" s="181"/>
      <c r="BS10" s="181"/>
      <c r="BT10" s="181"/>
      <c r="BU10" s="181"/>
      <c r="BV10" s="182"/>
      <c r="BW10" s="167">
        <f t="shared" si="0"/>
        <v>0</v>
      </c>
      <c r="BX10" s="167"/>
      <c r="BY10" s="167"/>
      <c r="BZ10" s="167"/>
      <c r="CA10" s="167"/>
      <c r="CB10" s="167"/>
      <c r="CC10" s="167"/>
      <c r="CD10" s="167"/>
      <c r="CE10" s="167"/>
      <c r="CF10" s="167"/>
      <c r="CG10" s="167"/>
      <c r="CH10" s="19">
        <f t="shared" si="1"/>
        <v>100</v>
      </c>
      <c r="CJ10" s="31"/>
      <c r="CK10" s="31"/>
      <c r="CL10" s="31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</row>
    <row r="11" spans="1:129" s="19" customFormat="1" ht="91.5" customHeight="1">
      <c r="A11" s="85" t="s">
        <v>266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7"/>
      <c r="AE11" s="174">
        <v>200</v>
      </c>
      <c r="AF11" s="175"/>
      <c r="AG11" s="175"/>
      <c r="AH11" s="175"/>
      <c r="AI11" s="175"/>
      <c r="AJ11" s="176"/>
      <c r="AK11" s="177" t="s">
        <v>267</v>
      </c>
      <c r="AL11" s="178"/>
      <c r="AM11" s="178"/>
      <c r="AN11" s="178"/>
      <c r="AO11" s="178"/>
      <c r="AP11" s="178"/>
      <c r="AQ11" s="178"/>
      <c r="AR11" s="178"/>
      <c r="AS11" s="179"/>
      <c r="AT11" s="180">
        <v>5342262.02</v>
      </c>
      <c r="AU11" s="181"/>
      <c r="AV11" s="181"/>
      <c r="AW11" s="181"/>
      <c r="AX11" s="181"/>
      <c r="AY11" s="181"/>
      <c r="AZ11" s="181"/>
      <c r="BA11" s="181"/>
      <c r="BB11" s="181"/>
      <c r="BC11" s="181"/>
      <c r="BD11" s="181"/>
      <c r="BE11" s="181"/>
      <c r="BF11" s="181"/>
      <c r="BG11" s="181"/>
      <c r="BH11" s="181"/>
      <c r="BI11" s="181"/>
      <c r="BJ11" s="182"/>
      <c r="BK11" s="180">
        <v>5333682.93</v>
      </c>
      <c r="BL11" s="181"/>
      <c r="BM11" s="181"/>
      <c r="BN11" s="181"/>
      <c r="BO11" s="181"/>
      <c r="BP11" s="181"/>
      <c r="BQ11" s="181"/>
      <c r="BR11" s="181"/>
      <c r="BS11" s="181"/>
      <c r="BT11" s="181"/>
      <c r="BU11" s="181"/>
      <c r="BV11" s="182"/>
      <c r="BW11" s="167">
        <f t="shared" si="0"/>
        <v>8579.089999999851</v>
      </c>
      <c r="BX11" s="167"/>
      <c r="BY11" s="167"/>
      <c r="BZ11" s="167"/>
      <c r="CA11" s="167"/>
      <c r="CB11" s="167"/>
      <c r="CC11" s="167"/>
      <c r="CD11" s="167"/>
      <c r="CE11" s="167"/>
      <c r="CF11" s="167"/>
      <c r="CG11" s="167"/>
      <c r="CJ11" s="31"/>
      <c r="CK11" s="31"/>
      <c r="CL11" s="31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</row>
    <row r="12" spans="1:129" s="19" customFormat="1" ht="106.5" customHeight="1">
      <c r="A12" s="85" t="s">
        <v>269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7"/>
      <c r="AE12" s="174">
        <v>200</v>
      </c>
      <c r="AF12" s="175"/>
      <c r="AG12" s="175"/>
      <c r="AH12" s="175"/>
      <c r="AI12" s="175"/>
      <c r="AJ12" s="176"/>
      <c r="AK12" s="177" t="s">
        <v>268</v>
      </c>
      <c r="AL12" s="178"/>
      <c r="AM12" s="178"/>
      <c r="AN12" s="178"/>
      <c r="AO12" s="178"/>
      <c r="AP12" s="178"/>
      <c r="AQ12" s="178"/>
      <c r="AR12" s="178"/>
      <c r="AS12" s="179"/>
      <c r="AT12" s="180">
        <v>367404.72</v>
      </c>
      <c r="AU12" s="181"/>
      <c r="AV12" s="181"/>
      <c r="AW12" s="181"/>
      <c r="AX12" s="181"/>
      <c r="AY12" s="181"/>
      <c r="AZ12" s="181"/>
      <c r="BA12" s="181"/>
      <c r="BB12" s="181"/>
      <c r="BC12" s="181"/>
      <c r="BD12" s="181"/>
      <c r="BE12" s="181"/>
      <c r="BF12" s="181"/>
      <c r="BG12" s="181"/>
      <c r="BH12" s="181"/>
      <c r="BI12" s="181"/>
      <c r="BJ12" s="182"/>
      <c r="BK12" s="180">
        <v>366441.6</v>
      </c>
      <c r="BL12" s="181"/>
      <c r="BM12" s="181"/>
      <c r="BN12" s="181"/>
      <c r="BO12" s="181"/>
      <c r="BP12" s="181"/>
      <c r="BQ12" s="181"/>
      <c r="BR12" s="181"/>
      <c r="BS12" s="181"/>
      <c r="BT12" s="181"/>
      <c r="BU12" s="181"/>
      <c r="BV12" s="182"/>
      <c r="BW12" s="167">
        <f t="shared" si="0"/>
        <v>963.1199999999953</v>
      </c>
      <c r="BX12" s="167"/>
      <c r="BY12" s="167"/>
      <c r="BZ12" s="167"/>
      <c r="CA12" s="167"/>
      <c r="CB12" s="167"/>
      <c r="CC12" s="167"/>
      <c r="CD12" s="167"/>
      <c r="CE12" s="167"/>
      <c r="CF12" s="167"/>
      <c r="CG12" s="167"/>
      <c r="CJ12" s="31"/>
      <c r="CK12" s="31"/>
      <c r="CL12" s="31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</row>
    <row r="13" spans="1:129" s="19" customFormat="1" ht="126" customHeight="1">
      <c r="A13" s="85" t="s">
        <v>270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7"/>
      <c r="AE13" s="174">
        <v>200</v>
      </c>
      <c r="AF13" s="175"/>
      <c r="AG13" s="175"/>
      <c r="AH13" s="175"/>
      <c r="AI13" s="175"/>
      <c r="AJ13" s="176"/>
      <c r="AK13" s="177" t="s">
        <v>271</v>
      </c>
      <c r="AL13" s="178"/>
      <c r="AM13" s="178"/>
      <c r="AN13" s="178"/>
      <c r="AO13" s="178"/>
      <c r="AP13" s="178"/>
      <c r="AQ13" s="178"/>
      <c r="AR13" s="178"/>
      <c r="AS13" s="179"/>
      <c r="AT13" s="180">
        <v>1957563.01</v>
      </c>
      <c r="AU13" s="181"/>
      <c r="AV13" s="181"/>
      <c r="AW13" s="181"/>
      <c r="AX13" s="181"/>
      <c r="AY13" s="181"/>
      <c r="AZ13" s="181"/>
      <c r="BA13" s="181"/>
      <c r="BB13" s="181"/>
      <c r="BC13" s="181"/>
      <c r="BD13" s="181"/>
      <c r="BE13" s="181"/>
      <c r="BF13" s="181"/>
      <c r="BG13" s="181"/>
      <c r="BH13" s="181"/>
      <c r="BI13" s="181"/>
      <c r="BJ13" s="182"/>
      <c r="BK13" s="180">
        <v>1951530.35</v>
      </c>
      <c r="BL13" s="181"/>
      <c r="BM13" s="181"/>
      <c r="BN13" s="181"/>
      <c r="BO13" s="181"/>
      <c r="BP13" s="181"/>
      <c r="BQ13" s="181"/>
      <c r="BR13" s="181"/>
      <c r="BS13" s="181"/>
      <c r="BT13" s="181"/>
      <c r="BU13" s="181"/>
      <c r="BV13" s="182"/>
      <c r="BW13" s="167">
        <f t="shared" si="0"/>
        <v>6032.659999999916</v>
      </c>
      <c r="BX13" s="167"/>
      <c r="BY13" s="167"/>
      <c r="BZ13" s="167"/>
      <c r="CA13" s="167"/>
      <c r="CB13" s="167"/>
      <c r="CC13" s="167"/>
      <c r="CD13" s="167"/>
      <c r="CE13" s="167"/>
      <c r="CF13" s="167"/>
      <c r="CG13" s="167"/>
      <c r="CJ13" s="31"/>
      <c r="CK13" s="31"/>
      <c r="CL13" s="31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</row>
    <row r="14" spans="1:129" s="19" customFormat="1" ht="69" customHeight="1">
      <c r="A14" s="85" t="s">
        <v>272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7"/>
      <c r="AE14" s="174">
        <v>200</v>
      </c>
      <c r="AF14" s="175"/>
      <c r="AG14" s="175"/>
      <c r="AH14" s="175"/>
      <c r="AI14" s="175"/>
      <c r="AJ14" s="176"/>
      <c r="AK14" s="177" t="s">
        <v>273</v>
      </c>
      <c r="AL14" s="178"/>
      <c r="AM14" s="178"/>
      <c r="AN14" s="178"/>
      <c r="AO14" s="178"/>
      <c r="AP14" s="178"/>
      <c r="AQ14" s="178"/>
      <c r="AR14" s="178"/>
      <c r="AS14" s="179"/>
      <c r="AT14" s="180">
        <v>986025.8</v>
      </c>
      <c r="AU14" s="181"/>
      <c r="AV14" s="181"/>
      <c r="AW14" s="181"/>
      <c r="AX14" s="181"/>
      <c r="AY14" s="181"/>
      <c r="AZ14" s="181"/>
      <c r="BA14" s="181"/>
      <c r="BB14" s="181"/>
      <c r="BC14" s="181"/>
      <c r="BD14" s="181"/>
      <c r="BE14" s="181"/>
      <c r="BF14" s="181"/>
      <c r="BG14" s="181"/>
      <c r="BH14" s="181"/>
      <c r="BI14" s="181"/>
      <c r="BJ14" s="182"/>
      <c r="BK14" s="180">
        <v>804745.43</v>
      </c>
      <c r="BL14" s="181"/>
      <c r="BM14" s="181"/>
      <c r="BN14" s="181"/>
      <c r="BO14" s="181"/>
      <c r="BP14" s="181"/>
      <c r="BQ14" s="181"/>
      <c r="BR14" s="181"/>
      <c r="BS14" s="181"/>
      <c r="BT14" s="181"/>
      <c r="BU14" s="181"/>
      <c r="BV14" s="182"/>
      <c r="BW14" s="167">
        <f t="shared" si="0"/>
        <v>181280.37</v>
      </c>
      <c r="BX14" s="167"/>
      <c r="BY14" s="167"/>
      <c r="BZ14" s="167"/>
      <c r="CA14" s="167"/>
      <c r="CB14" s="167"/>
      <c r="CC14" s="167"/>
      <c r="CD14" s="167"/>
      <c r="CE14" s="167"/>
      <c r="CF14" s="167"/>
      <c r="CG14" s="167"/>
      <c r="CJ14" s="31"/>
      <c r="CK14" s="31"/>
      <c r="CL14" s="31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</row>
    <row r="15" spans="1:129" s="19" customFormat="1" ht="79.5" customHeight="1">
      <c r="A15" s="85" t="s">
        <v>274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7"/>
      <c r="AE15" s="174">
        <v>200</v>
      </c>
      <c r="AF15" s="175"/>
      <c r="AG15" s="175"/>
      <c r="AH15" s="175"/>
      <c r="AI15" s="175"/>
      <c r="AJ15" s="176"/>
      <c r="AK15" s="177" t="s">
        <v>275</v>
      </c>
      <c r="AL15" s="178"/>
      <c r="AM15" s="178"/>
      <c r="AN15" s="178"/>
      <c r="AO15" s="178"/>
      <c r="AP15" s="178"/>
      <c r="AQ15" s="178"/>
      <c r="AR15" s="178"/>
      <c r="AS15" s="179"/>
      <c r="AT15" s="180">
        <v>330110.39</v>
      </c>
      <c r="AU15" s="181"/>
      <c r="AV15" s="181"/>
      <c r="AW15" s="181"/>
      <c r="AX15" s="181"/>
      <c r="AY15" s="181"/>
      <c r="AZ15" s="181"/>
      <c r="BA15" s="181"/>
      <c r="BB15" s="181"/>
      <c r="BC15" s="181"/>
      <c r="BD15" s="181"/>
      <c r="BE15" s="181"/>
      <c r="BF15" s="181"/>
      <c r="BG15" s="181"/>
      <c r="BH15" s="181"/>
      <c r="BI15" s="181"/>
      <c r="BJ15" s="182"/>
      <c r="BK15" s="180">
        <v>188021.44</v>
      </c>
      <c r="BL15" s="181"/>
      <c r="BM15" s="181"/>
      <c r="BN15" s="181"/>
      <c r="BO15" s="181"/>
      <c r="BP15" s="181"/>
      <c r="BQ15" s="181"/>
      <c r="BR15" s="181"/>
      <c r="BS15" s="181"/>
      <c r="BT15" s="181"/>
      <c r="BU15" s="181"/>
      <c r="BV15" s="182"/>
      <c r="BW15" s="167">
        <f t="shared" si="0"/>
        <v>142088.95</v>
      </c>
      <c r="BX15" s="167"/>
      <c r="BY15" s="167"/>
      <c r="BZ15" s="167"/>
      <c r="CA15" s="167"/>
      <c r="CB15" s="167"/>
      <c r="CC15" s="167"/>
      <c r="CD15" s="167"/>
      <c r="CE15" s="167"/>
      <c r="CF15" s="167"/>
      <c r="CG15" s="167"/>
      <c r="CJ15" s="31"/>
      <c r="CK15" s="31"/>
      <c r="CL15" s="31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</row>
    <row r="16" spans="1:129" s="19" customFormat="1" ht="74.25" customHeight="1">
      <c r="A16" s="80" t="s">
        <v>163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183">
        <v>200</v>
      </c>
      <c r="AF16" s="183"/>
      <c r="AG16" s="183"/>
      <c r="AH16" s="183"/>
      <c r="AI16" s="183"/>
      <c r="AJ16" s="183"/>
      <c r="AK16" s="166" t="s">
        <v>80</v>
      </c>
      <c r="AL16" s="166"/>
      <c r="AM16" s="166"/>
      <c r="AN16" s="166"/>
      <c r="AO16" s="166"/>
      <c r="AP16" s="166"/>
      <c r="AQ16" s="166"/>
      <c r="AR16" s="166"/>
      <c r="AS16" s="166"/>
      <c r="AT16" s="167">
        <v>2803957.44</v>
      </c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>
        <v>2803957.44</v>
      </c>
      <c r="BL16" s="167"/>
      <c r="BM16" s="167"/>
      <c r="BN16" s="167"/>
      <c r="BO16" s="167"/>
      <c r="BP16" s="167"/>
      <c r="BQ16" s="167"/>
      <c r="BR16" s="167"/>
      <c r="BS16" s="167"/>
      <c r="BT16" s="167"/>
      <c r="BU16" s="167"/>
      <c r="BV16" s="167"/>
      <c r="BW16" s="167">
        <f aca="true" t="shared" si="2" ref="BW16:BW21">AT16-BK16</f>
        <v>0</v>
      </c>
      <c r="BX16" s="167"/>
      <c r="BY16" s="167"/>
      <c r="BZ16" s="167"/>
      <c r="CA16" s="167"/>
      <c r="CB16" s="167"/>
      <c r="CC16" s="167"/>
      <c r="CD16" s="167"/>
      <c r="CE16" s="167"/>
      <c r="CF16" s="167"/>
      <c r="CG16" s="167"/>
      <c r="CH16" s="20">
        <f t="shared" si="1"/>
        <v>100</v>
      </c>
      <c r="CJ16" s="31"/>
      <c r="CK16" s="31"/>
      <c r="CL16" s="31"/>
      <c r="CM16" s="23"/>
      <c r="CN16" s="23"/>
      <c r="CO16" s="23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</row>
    <row r="17" spans="1:129" s="19" customFormat="1" ht="81" customHeight="1">
      <c r="A17" s="85" t="s">
        <v>164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7"/>
      <c r="AE17" s="183">
        <v>200</v>
      </c>
      <c r="AF17" s="183"/>
      <c r="AG17" s="183"/>
      <c r="AH17" s="183"/>
      <c r="AI17" s="183"/>
      <c r="AJ17" s="183"/>
      <c r="AK17" s="166" t="s">
        <v>81</v>
      </c>
      <c r="AL17" s="166"/>
      <c r="AM17" s="166"/>
      <c r="AN17" s="166"/>
      <c r="AO17" s="166"/>
      <c r="AP17" s="166"/>
      <c r="AQ17" s="166"/>
      <c r="AR17" s="166"/>
      <c r="AS17" s="166"/>
      <c r="AT17" s="167">
        <v>120595.28</v>
      </c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>
        <v>120595.28</v>
      </c>
      <c r="BL17" s="167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7">
        <f t="shared" si="2"/>
        <v>0</v>
      </c>
      <c r="BX17" s="167"/>
      <c r="BY17" s="167"/>
      <c r="BZ17" s="167"/>
      <c r="CA17" s="167"/>
      <c r="CB17" s="167"/>
      <c r="CC17" s="167"/>
      <c r="CD17" s="167"/>
      <c r="CE17" s="167"/>
      <c r="CF17" s="167"/>
      <c r="CG17" s="167"/>
      <c r="CH17" s="20">
        <f t="shared" si="1"/>
        <v>100</v>
      </c>
      <c r="CJ17" s="31"/>
      <c r="CK17" s="31"/>
      <c r="CL17" s="31"/>
      <c r="CM17" s="23"/>
      <c r="CN17" s="23"/>
      <c r="CO17" s="23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</row>
    <row r="18" spans="1:129" s="19" customFormat="1" ht="102.75" customHeight="1">
      <c r="A18" s="85" t="s">
        <v>165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7"/>
      <c r="AE18" s="183">
        <v>200</v>
      </c>
      <c r="AF18" s="183"/>
      <c r="AG18" s="183"/>
      <c r="AH18" s="183"/>
      <c r="AI18" s="183"/>
      <c r="AJ18" s="183"/>
      <c r="AK18" s="166" t="s">
        <v>82</v>
      </c>
      <c r="AL18" s="166"/>
      <c r="AM18" s="166"/>
      <c r="AN18" s="166"/>
      <c r="AO18" s="166"/>
      <c r="AP18" s="166"/>
      <c r="AQ18" s="166"/>
      <c r="AR18" s="166"/>
      <c r="AS18" s="166"/>
      <c r="AT18" s="167">
        <v>634436.99</v>
      </c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>
        <v>634436.99</v>
      </c>
      <c r="BL18" s="167"/>
      <c r="BM18" s="167"/>
      <c r="BN18" s="167"/>
      <c r="BO18" s="167"/>
      <c r="BP18" s="167"/>
      <c r="BQ18" s="167"/>
      <c r="BR18" s="167"/>
      <c r="BS18" s="167"/>
      <c r="BT18" s="167"/>
      <c r="BU18" s="167"/>
      <c r="BV18" s="167"/>
      <c r="BW18" s="167">
        <f t="shared" si="2"/>
        <v>0</v>
      </c>
      <c r="BX18" s="167"/>
      <c r="BY18" s="167"/>
      <c r="BZ18" s="167"/>
      <c r="CA18" s="167"/>
      <c r="CB18" s="167"/>
      <c r="CC18" s="167"/>
      <c r="CD18" s="167"/>
      <c r="CE18" s="167"/>
      <c r="CF18" s="167"/>
      <c r="CG18" s="167"/>
      <c r="CH18" s="20">
        <f t="shared" si="1"/>
        <v>100</v>
      </c>
      <c r="CJ18" s="31"/>
      <c r="CK18" s="31"/>
      <c r="CL18" s="31"/>
      <c r="CM18" s="23"/>
      <c r="CN18" s="23"/>
      <c r="CO18" s="23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</row>
    <row r="19" spans="1:129" s="19" customFormat="1" ht="57" customHeight="1">
      <c r="A19" s="80" t="s">
        <v>176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183">
        <v>200</v>
      </c>
      <c r="AF19" s="183"/>
      <c r="AG19" s="183"/>
      <c r="AH19" s="183"/>
      <c r="AI19" s="183"/>
      <c r="AJ19" s="183"/>
      <c r="AK19" s="166" t="s">
        <v>83</v>
      </c>
      <c r="AL19" s="166"/>
      <c r="AM19" s="166"/>
      <c r="AN19" s="166"/>
      <c r="AO19" s="166"/>
      <c r="AP19" s="166"/>
      <c r="AQ19" s="166"/>
      <c r="AR19" s="166"/>
      <c r="AS19" s="166"/>
      <c r="AT19" s="167">
        <v>576374.2</v>
      </c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>
        <v>576374.2</v>
      </c>
      <c r="BL19" s="167"/>
      <c r="BM19" s="167"/>
      <c r="BN19" s="167"/>
      <c r="BO19" s="167"/>
      <c r="BP19" s="167"/>
      <c r="BQ19" s="167"/>
      <c r="BR19" s="167"/>
      <c r="BS19" s="167"/>
      <c r="BT19" s="167"/>
      <c r="BU19" s="167"/>
      <c r="BV19" s="167"/>
      <c r="BW19" s="167">
        <f t="shared" si="2"/>
        <v>0</v>
      </c>
      <c r="BX19" s="167"/>
      <c r="BY19" s="167"/>
      <c r="BZ19" s="167"/>
      <c r="CA19" s="167"/>
      <c r="CB19" s="167"/>
      <c r="CC19" s="167"/>
      <c r="CD19" s="167"/>
      <c r="CE19" s="167"/>
      <c r="CF19" s="167"/>
      <c r="CG19" s="167"/>
      <c r="CH19" s="20">
        <f t="shared" si="1"/>
        <v>100</v>
      </c>
      <c r="CJ19" s="31"/>
      <c r="CK19" s="31"/>
      <c r="CL19" s="31"/>
      <c r="CM19" s="23"/>
      <c r="CN19" s="23"/>
      <c r="CO19" s="23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</row>
    <row r="20" spans="1:129" s="19" customFormat="1" ht="86.25" customHeight="1">
      <c r="A20" s="80" t="s">
        <v>200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183">
        <v>200</v>
      </c>
      <c r="AF20" s="183"/>
      <c r="AG20" s="183"/>
      <c r="AH20" s="183"/>
      <c r="AI20" s="183"/>
      <c r="AJ20" s="183"/>
      <c r="AK20" s="166" t="s">
        <v>199</v>
      </c>
      <c r="AL20" s="166"/>
      <c r="AM20" s="166"/>
      <c r="AN20" s="166"/>
      <c r="AO20" s="166"/>
      <c r="AP20" s="166"/>
      <c r="AQ20" s="166"/>
      <c r="AR20" s="166"/>
      <c r="AS20" s="166"/>
      <c r="AT20" s="167">
        <v>119889.61</v>
      </c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>
        <v>119889.61</v>
      </c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>
        <f t="shared" si="2"/>
        <v>0</v>
      </c>
      <c r="BX20" s="167"/>
      <c r="BY20" s="167"/>
      <c r="BZ20" s="167"/>
      <c r="CA20" s="167"/>
      <c r="CB20" s="167"/>
      <c r="CC20" s="167"/>
      <c r="CD20" s="167"/>
      <c r="CE20" s="167"/>
      <c r="CF20" s="167"/>
      <c r="CG20" s="167"/>
      <c r="CH20" s="20">
        <f t="shared" si="1"/>
        <v>100</v>
      </c>
      <c r="CJ20" s="31"/>
      <c r="CK20" s="31"/>
      <c r="CL20" s="31"/>
      <c r="CM20" s="23"/>
      <c r="CN20" s="23"/>
      <c r="CO20" s="23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</row>
    <row r="21" spans="1:129" s="19" customFormat="1" ht="128.25" customHeight="1">
      <c r="A21" s="80" t="s">
        <v>177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183">
        <v>200</v>
      </c>
      <c r="AF21" s="183"/>
      <c r="AG21" s="183"/>
      <c r="AH21" s="183"/>
      <c r="AI21" s="183"/>
      <c r="AJ21" s="183"/>
      <c r="AK21" s="166" t="s">
        <v>145</v>
      </c>
      <c r="AL21" s="166"/>
      <c r="AM21" s="166"/>
      <c r="AN21" s="166"/>
      <c r="AO21" s="166"/>
      <c r="AP21" s="166"/>
      <c r="AQ21" s="166"/>
      <c r="AR21" s="166"/>
      <c r="AS21" s="166"/>
      <c r="AT21" s="167">
        <v>200</v>
      </c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>
        <v>200</v>
      </c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>
        <f t="shared" si="2"/>
        <v>0</v>
      </c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20">
        <f t="shared" si="1"/>
        <v>100</v>
      </c>
      <c r="CJ21" s="31"/>
      <c r="CK21" s="31"/>
      <c r="CL21" s="31"/>
      <c r="CM21" s="23"/>
      <c r="CN21" s="23"/>
      <c r="CO21" s="23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</row>
    <row r="22" spans="1:129" s="19" customFormat="1" ht="70.5" customHeight="1">
      <c r="A22" s="80" t="s">
        <v>166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165">
        <v>200</v>
      </c>
      <c r="AF22" s="165"/>
      <c r="AG22" s="165"/>
      <c r="AH22" s="165"/>
      <c r="AI22" s="165"/>
      <c r="AJ22" s="165"/>
      <c r="AK22" s="166" t="s">
        <v>73</v>
      </c>
      <c r="AL22" s="166"/>
      <c r="AM22" s="166"/>
      <c r="AN22" s="166"/>
      <c r="AO22" s="166"/>
      <c r="AP22" s="166"/>
      <c r="AQ22" s="166"/>
      <c r="AR22" s="166"/>
      <c r="AS22" s="166"/>
      <c r="AT22" s="167">
        <v>6880.17</v>
      </c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 t="s">
        <v>11</v>
      </c>
      <c r="BL22" s="167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BW22" s="167">
        <f>AT22</f>
        <v>6880.17</v>
      </c>
      <c r="BX22" s="167"/>
      <c r="BY22" s="167"/>
      <c r="BZ22" s="167"/>
      <c r="CA22" s="167"/>
      <c r="CB22" s="167"/>
      <c r="CC22" s="167"/>
      <c r="CD22" s="167"/>
      <c r="CE22" s="167"/>
      <c r="CF22" s="167"/>
      <c r="CG22" s="167"/>
      <c r="CH22" s="20" t="e">
        <f t="shared" si="1"/>
        <v>#VALUE!</v>
      </c>
      <c r="CJ22" s="31"/>
      <c r="CK22" s="31"/>
      <c r="CL22" s="31"/>
      <c r="CM22" s="23"/>
      <c r="CN22" s="23"/>
      <c r="CO22" s="23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</row>
    <row r="23" spans="1:129" s="19" customFormat="1" ht="70.5" customHeight="1">
      <c r="A23" s="80" t="s">
        <v>254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165">
        <v>200</v>
      </c>
      <c r="AF23" s="165"/>
      <c r="AG23" s="165"/>
      <c r="AH23" s="165"/>
      <c r="AI23" s="165"/>
      <c r="AJ23" s="165"/>
      <c r="AK23" s="166" t="s">
        <v>255</v>
      </c>
      <c r="AL23" s="166"/>
      <c r="AM23" s="166"/>
      <c r="AN23" s="166"/>
      <c r="AO23" s="166"/>
      <c r="AP23" s="166"/>
      <c r="AQ23" s="166"/>
      <c r="AR23" s="166"/>
      <c r="AS23" s="166"/>
      <c r="AT23" s="167">
        <v>193119.83</v>
      </c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>
        <v>193119.83</v>
      </c>
      <c r="BL23" s="167"/>
      <c r="BM23" s="167"/>
      <c r="BN23" s="167"/>
      <c r="BO23" s="167"/>
      <c r="BP23" s="167"/>
      <c r="BQ23" s="167"/>
      <c r="BR23" s="167"/>
      <c r="BS23" s="167"/>
      <c r="BT23" s="167"/>
      <c r="BU23" s="167"/>
      <c r="BV23" s="167"/>
      <c r="BW23" s="167">
        <f aca="true" t="shared" si="3" ref="BW23:BW33">AT23-BK23</f>
        <v>0</v>
      </c>
      <c r="BX23" s="167"/>
      <c r="BY23" s="167"/>
      <c r="BZ23" s="167"/>
      <c r="CA23" s="167"/>
      <c r="CB23" s="167"/>
      <c r="CC23" s="167"/>
      <c r="CD23" s="167"/>
      <c r="CE23" s="167"/>
      <c r="CF23" s="167"/>
      <c r="CG23" s="167"/>
      <c r="CH23" s="20"/>
      <c r="CJ23" s="31"/>
      <c r="CK23" s="31"/>
      <c r="CL23" s="31"/>
      <c r="CM23" s="23"/>
      <c r="CN23" s="23"/>
      <c r="CO23" s="23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</row>
    <row r="24" spans="1:129" s="19" customFormat="1" ht="117" customHeight="1">
      <c r="A24" s="80" t="s">
        <v>178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65">
        <v>200</v>
      </c>
      <c r="AF24" s="165"/>
      <c r="AG24" s="165"/>
      <c r="AH24" s="165"/>
      <c r="AI24" s="165"/>
      <c r="AJ24" s="165"/>
      <c r="AK24" s="166" t="s">
        <v>74</v>
      </c>
      <c r="AL24" s="166"/>
      <c r="AM24" s="166"/>
      <c r="AN24" s="166"/>
      <c r="AO24" s="166"/>
      <c r="AP24" s="166"/>
      <c r="AQ24" s="166"/>
      <c r="AR24" s="166"/>
      <c r="AS24" s="166"/>
      <c r="AT24" s="167">
        <v>6000</v>
      </c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>
        <v>6000</v>
      </c>
      <c r="BL24" s="167"/>
      <c r="BM24" s="167"/>
      <c r="BN24" s="167"/>
      <c r="BO24" s="167"/>
      <c r="BP24" s="167"/>
      <c r="BQ24" s="167"/>
      <c r="BR24" s="167"/>
      <c r="BS24" s="167"/>
      <c r="BT24" s="167"/>
      <c r="BU24" s="167"/>
      <c r="BV24" s="167"/>
      <c r="BW24" s="167">
        <f t="shared" si="3"/>
        <v>0</v>
      </c>
      <c r="BX24" s="167"/>
      <c r="BY24" s="167"/>
      <c r="BZ24" s="167"/>
      <c r="CA24" s="167"/>
      <c r="CB24" s="167"/>
      <c r="CC24" s="167"/>
      <c r="CD24" s="167"/>
      <c r="CE24" s="167"/>
      <c r="CF24" s="167"/>
      <c r="CG24" s="167"/>
      <c r="CH24" s="20">
        <f>BK24/AT24*100</f>
        <v>100</v>
      </c>
      <c r="CJ24" s="31"/>
      <c r="CK24" s="31"/>
      <c r="CL24" s="31"/>
      <c r="CM24" s="23"/>
      <c r="CN24" s="23"/>
      <c r="CO24" s="23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</row>
    <row r="25" spans="1:129" s="19" customFormat="1" ht="54.75" customHeight="1">
      <c r="A25" s="85" t="s">
        <v>179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7"/>
      <c r="AE25" s="183">
        <v>200</v>
      </c>
      <c r="AF25" s="183"/>
      <c r="AG25" s="183"/>
      <c r="AH25" s="183"/>
      <c r="AI25" s="183"/>
      <c r="AJ25" s="183"/>
      <c r="AK25" s="166" t="s">
        <v>75</v>
      </c>
      <c r="AL25" s="166"/>
      <c r="AM25" s="166"/>
      <c r="AN25" s="166"/>
      <c r="AO25" s="166"/>
      <c r="AP25" s="166"/>
      <c r="AQ25" s="166"/>
      <c r="AR25" s="166"/>
      <c r="AS25" s="166"/>
      <c r="AT25" s="167">
        <v>6000</v>
      </c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>
        <v>6000</v>
      </c>
      <c r="BL25" s="167"/>
      <c r="BM25" s="167"/>
      <c r="BN25" s="167"/>
      <c r="BO25" s="167"/>
      <c r="BP25" s="167"/>
      <c r="BQ25" s="167"/>
      <c r="BR25" s="167"/>
      <c r="BS25" s="167"/>
      <c r="BT25" s="167"/>
      <c r="BU25" s="167"/>
      <c r="BV25" s="167"/>
      <c r="BW25" s="167">
        <f t="shared" si="3"/>
        <v>0</v>
      </c>
      <c r="BX25" s="167"/>
      <c r="BY25" s="167"/>
      <c r="BZ25" s="167"/>
      <c r="CA25" s="167"/>
      <c r="CB25" s="167"/>
      <c r="CC25" s="167"/>
      <c r="CD25" s="167"/>
      <c r="CE25" s="167"/>
      <c r="CF25" s="167"/>
      <c r="CG25" s="167"/>
      <c r="CH25" s="20">
        <f>BK25/AT25*100</f>
        <v>100</v>
      </c>
      <c r="CJ25" s="31"/>
      <c r="CK25" s="31"/>
      <c r="CL25" s="31"/>
      <c r="CM25" s="23"/>
      <c r="CN25" s="23"/>
      <c r="CO25" s="23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</row>
    <row r="26" spans="1:129" s="24" customFormat="1" ht="57" customHeight="1">
      <c r="A26" s="168" t="s">
        <v>276</v>
      </c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70"/>
      <c r="AE26" s="171">
        <v>200</v>
      </c>
      <c r="AF26" s="171"/>
      <c r="AG26" s="171"/>
      <c r="AH26" s="171"/>
      <c r="AI26" s="171"/>
      <c r="AJ26" s="171"/>
      <c r="AK26" s="172" t="s">
        <v>277</v>
      </c>
      <c r="AL26" s="172"/>
      <c r="AM26" s="172"/>
      <c r="AN26" s="172"/>
      <c r="AO26" s="172"/>
      <c r="AP26" s="172"/>
      <c r="AQ26" s="172"/>
      <c r="AR26" s="172"/>
      <c r="AS26" s="172"/>
      <c r="AT26" s="173">
        <v>190500</v>
      </c>
      <c r="AU26" s="173"/>
      <c r="AV26" s="173"/>
      <c r="AW26" s="173"/>
      <c r="AX26" s="173"/>
      <c r="AY26" s="173"/>
      <c r="AZ26" s="173"/>
      <c r="BA26" s="173"/>
      <c r="BB26" s="173"/>
      <c r="BC26" s="173"/>
      <c r="BD26" s="173"/>
      <c r="BE26" s="173"/>
      <c r="BF26" s="173"/>
      <c r="BG26" s="173"/>
      <c r="BH26" s="173"/>
      <c r="BI26" s="173"/>
      <c r="BJ26" s="173"/>
      <c r="BK26" s="173">
        <v>174281.88</v>
      </c>
      <c r="BL26" s="173"/>
      <c r="BM26" s="173"/>
      <c r="BN26" s="173"/>
      <c r="BO26" s="173"/>
      <c r="BP26" s="173"/>
      <c r="BQ26" s="173"/>
      <c r="BR26" s="173"/>
      <c r="BS26" s="173"/>
      <c r="BT26" s="173"/>
      <c r="BU26" s="173"/>
      <c r="BV26" s="173"/>
      <c r="BW26" s="173">
        <f t="shared" si="3"/>
        <v>16218.119999999995</v>
      </c>
      <c r="BX26" s="173"/>
      <c r="BY26" s="173"/>
      <c r="BZ26" s="173"/>
      <c r="CA26" s="173"/>
      <c r="CB26" s="173"/>
      <c r="CC26" s="173"/>
      <c r="CD26" s="173"/>
      <c r="CE26" s="173"/>
      <c r="CF26" s="173"/>
      <c r="CG26" s="173"/>
      <c r="CH26" s="32">
        <f>BK26/AT26*100</f>
        <v>91.48655118110236</v>
      </c>
      <c r="CJ26" s="33"/>
      <c r="CK26" s="33"/>
      <c r="CL26" s="33"/>
      <c r="CM26" s="34"/>
      <c r="CN26" s="34"/>
      <c r="CO26" s="34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</row>
    <row r="27" spans="1:129" s="24" customFormat="1" ht="132.75" customHeight="1">
      <c r="A27" s="168" t="s">
        <v>287</v>
      </c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70"/>
      <c r="AE27" s="171">
        <v>200</v>
      </c>
      <c r="AF27" s="171"/>
      <c r="AG27" s="171"/>
      <c r="AH27" s="171"/>
      <c r="AI27" s="171"/>
      <c r="AJ27" s="171"/>
      <c r="AK27" s="172" t="s">
        <v>286</v>
      </c>
      <c r="AL27" s="172"/>
      <c r="AM27" s="172"/>
      <c r="AN27" s="172"/>
      <c r="AO27" s="172"/>
      <c r="AP27" s="172"/>
      <c r="AQ27" s="172"/>
      <c r="AR27" s="172"/>
      <c r="AS27" s="172"/>
      <c r="AT27" s="173">
        <v>12000</v>
      </c>
      <c r="AU27" s="173"/>
      <c r="AV27" s="173"/>
      <c r="AW27" s="173"/>
      <c r="AX27" s="173"/>
      <c r="AY27" s="173"/>
      <c r="AZ27" s="173"/>
      <c r="BA27" s="173"/>
      <c r="BB27" s="173"/>
      <c r="BC27" s="173"/>
      <c r="BD27" s="173"/>
      <c r="BE27" s="173"/>
      <c r="BF27" s="173"/>
      <c r="BG27" s="173"/>
      <c r="BH27" s="173"/>
      <c r="BI27" s="173"/>
      <c r="BJ27" s="173"/>
      <c r="BK27" s="173">
        <v>11836.05</v>
      </c>
      <c r="BL27" s="173"/>
      <c r="BM27" s="173"/>
      <c r="BN27" s="173"/>
      <c r="BO27" s="173"/>
      <c r="BP27" s="173"/>
      <c r="BQ27" s="173"/>
      <c r="BR27" s="173"/>
      <c r="BS27" s="173"/>
      <c r="BT27" s="173"/>
      <c r="BU27" s="173"/>
      <c r="BV27" s="173"/>
      <c r="BW27" s="173">
        <f t="shared" si="3"/>
        <v>163.95000000000073</v>
      </c>
      <c r="BX27" s="173"/>
      <c r="BY27" s="173"/>
      <c r="BZ27" s="173"/>
      <c r="CA27" s="173"/>
      <c r="CB27" s="173"/>
      <c r="CC27" s="173"/>
      <c r="CD27" s="173"/>
      <c r="CE27" s="173"/>
      <c r="CF27" s="173"/>
      <c r="CG27" s="173"/>
      <c r="CH27" s="32"/>
      <c r="CJ27" s="33"/>
      <c r="CK27" s="33"/>
      <c r="CL27" s="33"/>
      <c r="CM27" s="34"/>
      <c r="CN27" s="34"/>
      <c r="CO27" s="34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</row>
    <row r="28" spans="1:129" s="24" customFormat="1" ht="66" customHeight="1">
      <c r="A28" s="168" t="s">
        <v>149</v>
      </c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70"/>
      <c r="AE28" s="171">
        <v>200</v>
      </c>
      <c r="AF28" s="171"/>
      <c r="AG28" s="171"/>
      <c r="AH28" s="171"/>
      <c r="AI28" s="171"/>
      <c r="AJ28" s="171"/>
      <c r="AK28" s="172" t="s">
        <v>150</v>
      </c>
      <c r="AL28" s="172"/>
      <c r="AM28" s="172"/>
      <c r="AN28" s="172"/>
      <c r="AO28" s="172"/>
      <c r="AP28" s="172"/>
      <c r="AQ28" s="172"/>
      <c r="AR28" s="172"/>
      <c r="AS28" s="172"/>
      <c r="AT28" s="173">
        <v>1000</v>
      </c>
      <c r="AU28" s="173"/>
      <c r="AV28" s="173"/>
      <c r="AW28" s="173"/>
      <c r="AX28" s="173"/>
      <c r="AY28" s="173"/>
      <c r="AZ28" s="173"/>
      <c r="BA28" s="173"/>
      <c r="BB28" s="173"/>
      <c r="BC28" s="173"/>
      <c r="BD28" s="173"/>
      <c r="BE28" s="173"/>
      <c r="BF28" s="173"/>
      <c r="BG28" s="173"/>
      <c r="BH28" s="173"/>
      <c r="BI28" s="173"/>
      <c r="BJ28" s="173"/>
      <c r="BK28" s="173">
        <v>76</v>
      </c>
      <c r="BL28" s="173"/>
      <c r="BM28" s="173"/>
      <c r="BN28" s="173"/>
      <c r="BO28" s="173"/>
      <c r="BP28" s="173"/>
      <c r="BQ28" s="173"/>
      <c r="BR28" s="173"/>
      <c r="BS28" s="173"/>
      <c r="BT28" s="173"/>
      <c r="BU28" s="173"/>
      <c r="BV28" s="173"/>
      <c r="BW28" s="173">
        <f t="shared" si="3"/>
        <v>924</v>
      </c>
      <c r="BX28" s="173"/>
      <c r="BY28" s="173"/>
      <c r="BZ28" s="173"/>
      <c r="CA28" s="173"/>
      <c r="CB28" s="173"/>
      <c r="CC28" s="173"/>
      <c r="CD28" s="173"/>
      <c r="CE28" s="173"/>
      <c r="CF28" s="173"/>
      <c r="CG28" s="173"/>
      <c r="CH28" s="32">
        <f aca="true" t="shared" si="4" ref="CH28:CH35">BK28/AT28*100</f>
        <v>7.6</v>
      </c>
      <c r="CJ28" s="33"/>
      <c r="CK28" s="33"/>
      <c r="CL28" s="33"/>
      <c r="CM28" s="34"/>
      <c r="CN28" s="34"/>
      <c r="CO28" s="34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</row>
    <row r="29" spans="1:129" s="19" customFormat="1" ht="51.75" customHeight="1">
      <c r="A29" s="85" t="s">
        <v>151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7"/>
      <c r="AE29" s="165">
        <v>200</v>
      </c>
      <c r="AF29" s="165"/>
      <c r="AG29" s="165"/>
      <c r="AH29" s="165"/>
      <c r="AI29" s="165"/>
      <c r="AJ29" s="165"/>
      <c r="AK29" s="166" t="s">
        <v>152</v>
      </c>
      <c r="AL29" s="166"/>
      <c r="AM29" s="166"/>
      <c r="AN29" s="166"/>
      <c r="AO29" s="166"/>
      <c r="AP29" s="166"/>
      <c r="AQ29" s="166"/>
      <c r="AR29" s="166"/>
      <c r="AS29" s="166"/>
      <c r="AT29" s="167">
        <v>5600</v>
      </c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>
        <v>5544</v>
      </c>
      <c r="BL29" s="167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7">
        <f t="shared" si="3"/>
        <v>56</v>
      </c>
      <c r="BX29" s="167"/>
      <c r="BY29" s="167"/>
      <c r="BZ29" s="167"/>
      <c r="CA29" s="167"/>
      <c r="CB29" s="167"/>
      <c r="CC29" s="167"/>
      <c r="CD29" s="167"/>
      <c r="CE29" s="167"/>
      <c r="CF29" s="167"/>
      <c r="CG29" s="167"/>
      <c r="CH29" s="20">
        <f t="shared" si="4"/>
        <v>99</v>
      </c>
      <c r="CJ29" s="31"/>
      <c r="CK29" s="31"/>
      <c r="CL29" s="31"/>
      <c r="CM29" s="23"/>
      <c r="CN29" s="23"/>
      <c r="CO29" s="23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</row>
    <row r="30" spans="1:129" s="19" customFormat="1" ht="53.25" customHeight="1">
      <c r="A30" s="85" t="s">
        <v>154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7"/>
      <c r="AE30" s="165">
        <v>200</v>
      </c>
      <c r="AF30" s="165"/>
      <c r="AG30" s="165"/>
      <c r="AH30" s="165"/>
      <c r="AI30" s="165"/>
      <c r="AJ30" s="165"/>
      <c r="AK30" s="166" t="s">
        <v>153</v>
      </c>
      <c r="AL30" s="166"/>
      <c r="AM30" s="166"/>
      <c r="AN30" s="166"/>
      <c r="AO30" s="166"/>
      <c r="AP30" s="166"/>
      <c r="AQ30" s="166"/>
      <c r="AR30" s="166"/>
      <c r="AS30" s="166"/>
      <c r="AT30" s="167">
        <v>56000</v>
      </c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>
        <v>45653.34</v>
      </c>
      <c r="BL30" s="167"/>
      <c r="BM30" s="167"/>
      <c r="BN30" s="167"/>
      <c r="BO30" s="167"/>
      <c r="BP30" s="167"/>
      <c r="BQ30" s="167"/>
      <c r="BR30" s="167"/>
      <c r="BS30" s="167"/>
      <c r="BT30" s="167"/>
      <c r="BU30" s="167"/>
      <c r="BV30" s="167"/>
      <c r="BW30" s="167">
        <f t="shared" si="3"/>
        <v>10346.660000000003</v>
      </c>
      <c r="BX30" s="167"/>
      <c r="BY30" s="167"/>
      <c r="BZ30" s="167"/>
      <c r="CA30" s="167"/>
      <c r="CB30" s="167"/>
      <c r="CC30" s="167"/>
      <c r="CD30" s="167"/>
      <c r="CE30" s="167"/>
      <c r="CF30" s="167"/>
      <c r="CG30" s="167"/>
      <c r="CH30" s="20">
        <f t="shared" si="4"/>
        <v>81.52382142857142</v>
      </c>
      <c r="CJ30" s="31"/>
      <c r="CK30" s="31"/>
      <c r="CL30" s="31"/>
      <c r="CM30" s="23"/>
      <c r="CN30" s="23"/>
      <c r="CO30" s="23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</row>
    <row r="31" spans="1:129" s="19" customFormat="1" ht="92.25" customHeight="1">
      <c r="A31" s="85" t="s">
        <v>78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7"/>
      <c r="AE31" s="165">
        <v>200</v>
      </c>
      <c r="AF31" s="165"/>
      <c r="AG31" s="165"/>
      <c r="AH31" s="165"/>
      <c r="AI31" s="165"/>
      <c r="AJ31" s="165"/>
      <c r="AK31" s="166" t="s">
        <v>76</v>
      </c>
      <c r="AL31" s="166"/>
      <c r="AM31" s="166"/>
      <c r="AN31" s="166"/>
      <c r="AO31" s="166"/>
      <c r="AP31" s="166"/>
      <c r="AQ31" s="166"/>
      <c r="AR31" s="166"/>
      <c r="AS31" s="166"/>
      <c r="AT31" s="167">
        <v>461056.59</v>
      </c>
      <c r="AU31" s="167"/>
      <c r="AV31" s="167"/>
      <c r="AW31" s="167"/>
      <c r="AX31" s="167"/>
      <c r="AY31" s="167"/>
      <c r="AZ31" s="167"/>
      <c r="BA31" s="167"/>
      <c r="BB31" s="167"/>
      <c r="BC31" s="167"/>
      <c r="BD31" s="167"/>
      <c r="BE31" s="167"/>
      <c r="BF31" s="167"/>
      <c r="BG31" s="167"/>
      <c r="BH31" s="167"/>
      <c r="BI31" s="167"/>
      <c r="BJ31" s="167"/>
      <c r="BK31" s="167">
        <v>461056.59</v>
      </c>
      <c r="BL31" s="167"/>
      <c r="BM31" s="167"/>
      <c r="BN31" s="167"/>
      <c r="BO31" s="167"/>
      <c r="BP31" s="167"/>
      <c r="BQ31" s="167"/>
      <c r="BR31" s="167"/>
      <c r="BS31" s="167"/>
      <c r="BT31" s="167"/>
      <c r="BU31" s="167"/>
      <c r="BV31" s="167"/>
      <c r="BW31" s="167">
        <f t="shared" si="3"/>
        <v>0</v>
      </c>
      <c r="BX31" s="167"/>
      <c r="BY31" s="167"/>
      <c r="BZ31" s="167"/>
      <c r="CA31" s="167"/>
      <c r="CB31" s="167"/>
      <c r="CC31" s="167"/>
      <c r="CD31" s="167"/>
      <c r="CE31" s="167"/>
      <c r="CF31" s="167"/>
      <c r="CG31" s="167"/>
      <c r="CH31" s="20">
        <f t="shared" si="4"/>
        <v>100</v>
      </c>
      <c r="CJ31" s="31"/>
      <c r="CK31" s="31"/>
      <c r="CL31" s="31"/>
      <c r="CM31" s="23"/>
      <c r="CN31" s="23"/>
      <c r="CO31" s="23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</row>
    <row r="32" spans="1:129" s="19" customFormat="1" ht="107.25" customHeight="1">
      <c r="A32" s="85" t="s">
        <v>2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7"/>
      <c r="AE32" s="165">
        <v>200</v>
      </c>
      <c r="AF32" s="165"/>
      <c r="AG32" s="165"/>
      <c r="AH32" s="165"/>
      <c r="AI32" s="165"/>
      <c r="AJ32" s="165"/>
      <c r="AK32" s="166" t="s">
        <v>77</v>
      </c>
      <c r="AL32" s="166"/>
      <c r="AM32" s="166"/>
      <c r="AN32" s="166"/>
      <c r="AO32" s="166"/>
      <c r="AP32" s="166"/>
      <c r="AQ32" s="166"/>
      <c r="AR32" s="166"/>
      <c r="AS32" s="166"/>
      <c r="AT32" s="167">
        <v>136823.1</v>
      </c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>
        <v>136823.1</v>
      </c>
      <c r="BL32" s="167"/>
      <c r="BM32" s="167"/>
      <c r="BN32" s="167"/>
      <c r="BO32" s="167"/>
      <c r="BP32" s="167"/>
      <c r="BQ32" s="167"/>
      <c r="BR32" s="167"/>
      <c r="BS32" s="167"/>
      <c r="BT32" s="167"/>
      <c r="BU32" s="167"/>
      <c r="BV32" s="167"/>
      <c r="BW32" s="167">
        <f t="shared" si="3"/>
        <v>0</v>
      </c>
      <c r="BX32" s="167"/>
      <c r="BY32" s="167"/>
      <c r="BZ32" s="167"/>
      <c r="CA32" s="167"/>
      <c r="CB32" s="167"/>
      <c r="CC32" s="167"/>
      <c r="CD32" s="167"/>
      <c r="CE32" s="167"/>
      <c r="CF32" s="167"/>
      <c r="CG32" s="167"/>
      <c r="CH32" s="20">
        <f t="shared" si="4"/>
        <v>100</v>
      </c>
      <c r="CJ32" s="31"/>
      <c r="CK32" s="31"/>
      <c r="CL32" s="31"/>
      <c r="CM32" s="23"/>
      <c r="CN32" s="23"/>
      <c r="CO32" s="23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</row>
    <row r="33" spans="1:129" s="19" customFormat="1" ht="81" customHeight="1">
      <c r="A33" s="85" t="s">
        <v>303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7"/>
      <c r="AE33" s="165">
        <v>200</v>
      </c>
      <c r="AF33" s="165"/>
      <c r="AG33" s="165"/>
      <c r="AH33" s="165"/>
      <c r="AI33" s="165"/>
      <c r="AJ33" s="165"/>
      <c r="AK33" s="166" t="s">
        <v>302</v>
      </c>
      <c r="AL33" s="166"/>
      <c r="AM33" s="166"/>
      <c r="AN33" s="166"/>
      <c r="AO33" s="166"/>
      <c r="AP33" s="166"/>
      <c r="AQ33" s="166"/>
      <c r="AR33" s="166"/>
      <c r="AS33" s="166"/>
      <c r="AT33" s="167">
        <v>520.31</v>
      </c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>
        <v>520.31</v>
      </c>
      <c r="BL33" s="167"/>
      <c r="BM33" s="167"/>
      <c r="BN33" s="167"/>
      <c r="BO33" s="167"/>
      <c r="BP33" s="167"/>
      <c r="BQ33" s="167"/>
      <c r="BR33" s="167"/>
      <c r="BS33" s="167"/>
      <c r="BT33" s="167"/>
      <c r="BU33" s="167"/>
      <c r="BV33" s="167"/>
      <c r="BW33" s="167">
        <f t="shared" si="3"/>
        <v>0</v>
      </c>
      <c r="BX33" s="167"/>
      <c r="BY33" s="167"/>
      <c r="BZ33" s="167"/>
      <c r="CA33" s="167"/>
      <c r="CB33" s="167"/>
      <c r="CC33" s="167"/>
      <c r="CD33" s="167"/>
      <c r="CE33" s="167"/>
      <c r="CF33" s="167"/>
      <c r="CG33" s="167"/>
      <c r="CH33" s="20"/>
      <c r="CJ33" s="31"/>
      <c r="CK33" s="31"/>
      <c r="CL33" s="31"/>
      <c r="CM33" s="23"/>
      <c r="CN33" s="23"/>
      <c r="CO33" s="23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</row>
    <row r="34" spans="1:129" s="24" customFormat="1" ht="147" customHeight="1">
      <c r="A34" s="168" t="s">
        <v>229</v>
      </c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70"/>
      <c r="AE34" s="171">
        <v>200</v>
      </c>
      <c r="AF34" s="171"/>
      <c r="AG34" s="171"/>
      <c r="AH34" s="171"/>
      <c r="AI34" s="171"/>
      <c r="AJ34" s="171"/>
      <c r="AK34" s="172" t="s">
        <v>226</v>
      </c>
      <c r="AL34" s="172"/>
      <c r="AM34" s="172"/>
      <c r="AN34" s="172"/>
      <c r="AO34" s="172"/>
      <c r="AP34" s="172"/>
      <c r="AQ34" s="172"/>
      <c r="AR34" s="172"/>
      <c r="AS34" s="172"/>
      <c r="AT34" s="173">
        <v>0</v>
      </c>
      <c r="AU34" s="173"/>
      <c r="AV34" s="173"/>
      <c r="AW34" s="173"/>
      <c r="AX34" s="173"/>
      <c r="AY34" s="173"/>
      <c r="AZ34" s="173"/>
      <c r="BA34" s="173"/>
      <c r="BB34" s="173"/>
      <c r="BC34" s="173"/>
      <c r="BD34" s="173"/>
      <c r="BE34" s="173"/>
      <c r="BF34" s="173"/>
      <c r="BG34" s="173"/>
      <c r="BH34" s="173"/>
      <c r="BI34" s="173"/>
      <c r="BJ34" s="173"/>
      <c r="BK34" s="173" t="s">
        <v>11</v>
      </c>
      <c r="BL34" s="173"/>
      <c r="BM34" s="173"/>
      <c r="BN34" s="173"/>
      <c r="BO34" s="173"/>
      <c r="BP34" s="173"/>
      <c r="BQ34" s="173"/>
      <c r="BR34" s="173"/>
      <c r="BS34" s="173"/>
      <c r="BT34" s="173"/>
      <c r="BU34" s="173"/>
      <c r="BV34" s="173"/>
      <c r="BW34" s="173">
        <f aca="true" t="shared" si="5" ref="BW34:BW39">AT34</f>
        <v>0</v>
      </c>
      <c r="BX34" s="173"/>
      <c r="BY34" s="173"/>
      <c r="BZ34" s="173"/>
      <c r="CA34" s="173"/>
      <c r="CB34" s="173"/>
      <c r="CC34" s="173"/>
      <c r="CD34" s="173"/>
      <c r="CE34" s="173"/>
      <c r="CF34" s="173"/>
      <c r="CG34" s="173"/>
      <c r="CH34" s="32" t="e">
        <f t="shared" si="4"/>
        <v>#VALUE!</v>
      </c>
      <c r="CJ34" s="33"/>
      <c r="CK34" s="33"/>
      <c r="CL34" s="33"/>
      <c r="CM34" s="34"/>
      <c r="CN34" s="34"/>
      <c r="CO34" s="34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</row>
    <row r="35" spans="1:129" s="19" customFormat="1" ht="118.5" customHeight="1">
      <c r="A35" s="85" t="s">
        <v>180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7"/>
      <c r="AE35" s="165">
        <v>200</v>
      </c>
      <c r="AF35" s="165"/>
      <c r="AG35" s="165"/>
      <c r="AH35" s="165"/>
      <c r="AI35" s="165"/>
      <c r="AJ35" s="165"/>
      <c r="AK35" s="166" t="s">
        <v>147</v>
      </c>
      <c r="AL35" s="166"/>
      <c r="AM35" s="166"/>
      <c r="AN35" s="166"/>
      <c r="AO35" s="166"/>
      <c r="AP35" s="166"/>
      <c r="AQ35" s="166"/>
      <c r="AR35" s="166"/>
      <c r="AS35" s="166"/>
      <c r="AT35" s="167">
        <v>23400</v>
      </c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>
        <v>23400</v>
      </c>
      <c r="BL35" s="167"/>
      <c r="BM35" s="167"/>
      <c r="BN35" s="167"/>
      <c r="BO35" s="167"/>
      <c r="BP35" s="167"/>
      <c r="BQ35" s="167"/>
      <c r="BR35" s="167"/>
      <c r="BS35" s="167"/>
      <c r="BT35" s="167"/>
      <c r="BU35" s="167"/>
      <c r="BV35" s="167"/>
      <c r="BW35" s="167">
        <f>AT35-BK35</f>
        <v>0</v>
      </c>
      <c r="BX35" s="167"/>
      <c r="BY35" s="167"/>
      <c r="BZ35" s="167"/>
      <c r="CA35" s="167"/>
      <c r="CB35" s="167"/>
      <c r="CC35" s="167"/>
      <c r="CD35" s="167"/>
      <c r="CE35" s="167"/>
      <c r="CF35" s="167"/>
      <c r="CG35" s="167"/>
      <c r="CH35" s="20">
        <f t="shared" si="4"/>
        <v>100</v>
      </c>
      <c r="CJ35" s="31"/>
      <c r="CK35" s="31"/>
      <c r="CL35" s="31"/>
      <c r="CM35" s="23"/>
      <c r="CN35" s="23"/>
      <c r="CO35" s="23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</row>
    <row r="36" spans="1:129" s="24" customFormat="1" ht="78" customHeight="1">
      <c r="A36" s="168" t="s">
        <v>228</v>
      </c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70"/>
      <c r="AE36" s="171">
        <v>200</v>
      </c>
      <c r="AF36" s="171"/>
      <c r="AG36" s="171"/>
      <c r="AH36" s="171"/>
      <c r="AI36" s="171"/>
      <c r="AJ36" s="171"/>
      <c r="AK36" s="172" t="s">
        <v>225</v>
      </c>
      <c r="AL36" s="172"/>
      <c r="AM36" s="172"/>
      <c r="AN36" s="172"/>
      <c r="AO36" s="172"/>
      <c r="AP36" s="172"/>
      <c r="AQ36" s="172"/>
      <c r="AR36" s="172"/>
      <c r="AS36" s="172"/>
      <c r="AT36" s="173">
        <v>0</v>
      </c>
      <c r="AU36" s="173"/>
      <c r="AV36" s="173"/>
      <c r="AW36" s="173"/>
      <c r="AX36" s="173"/>
      <c r="AY36" s="173"/>
      <c r="AZ36" s="173"/>
      <c r="BA36" s="173"/>
      <c r="BB36" s="173"/>
      <c r="BC36" s="173"/>
      <c r="BD36" s="173"/>
      <c r="BE36" s="173"/>
      <c r="BF36" s="173"/>
      <c r="BG36" s="173"/>
      <c r="BH36" s="173"/>
      <c r="BI36" s="173"/>
      <c r="BJ36" s="173"/>
      <c r="BK36" s="173" t="s">
        <v>11</v>
      </c>
      <c r="BL36" s="173"/>
      <c r="BM36" s="173"/>
      <c r="BN36" s="173"/>
      <c r="BO36" s="173"/>
      <c r="BP36" s="173"/>
      <c r="BQ36" s="173"/>
      <c r="BR36" s="173"/>
      <c r="BS36" s="173"/>
      <c r="BT36" s="173"/>
      <c r="BU36" s="173"/>
      <c r="BV36" s="173"/>
      <c r="BW36" s="173">
        <f t="shared" si="5"/>
        <v>0</v>
      </c>
      <c r="BX36" s="173"/>
      <c r="BY36" s="173"/>
      <c r="BZ36" s="173"/>
      <c r="CA36" s="173"/>
      <c r="CB36" s="173"/>
      <c r="CC36" s="173"/>
      <c r="CD36" s="173"/>
      <c r="CE36" s="173"/>
      <c r="CF36" s="173"/>
      <c r="CG36" s="173"/>
      <c r="CH36" s="32" t="e">
        <f>BK36/AT36*100</f>
        <v>#VALUE!</v>
      </c>
      <c r="CJ36" s="33"/>
      <c r="CK36" s="33"/>
      <c r="CL36" s="33"/>
      <c r="CM36" s="34"/>
      <c r="CN36" s="34"/>
      <c r="CO36" s="34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</row>
    <row r="37" spans="1:129" s="19" customFormat="1" ht="86.25" customHeight="1">
      <c r="A37" s="85" t="s">
        <v>174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7"/>
      <c r="AE37" s="165">
        <v>200</v>
      </c>
      <c r="AF37" s="165"/>
      <c r="AG37" s="165"/>
      <c r="AH37" s="165"/>
      <c r="AI37" s="165"/>
      <c r="AJ37" s="165"/>
      <c r="AK37" s="166" t="s">
        <v>209</v>
      </c>
      <c r="AL37" s="166"/>
      <c r="AM37" s="166"/>
      <c r="AN37" s="166"/>
      <c r="AO37" s="166"/>
      <c r="AP37" s="166"/>
      <c r="AQ37" s="166"/>
      <c r="AR37" s="166"/>
      <c r="AS37" s="166"/>
      <c r="AT37" s="167">
        <v>0</v>
      </c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 t="s">
        <v>11</v>
      </c>
      <c r="BL37" s="167"/>
      <c r="BM37" s="167"/>
      <c r="BN37" s="167"/>
      <c r="BO37" s="167"/>
      <c r="BP37" s="167"/>
      <c r="BQ37" s="167"/>
      <c r="BR37" s="167"/>
      <c r="BS37" s="167"/>
      <c r="BT37" s="167"/>
      <c r="BU37" s="167"/>
      <c r="BV37" s="167"/>
      <c r="BW37" s="167">
        <f t="shared" si="5"/>
        <v>0</v>
      </c>
      <c r="BX37" s="167"/>
      <c r="BY37" s="167"/>
      <c r="BZ37" s="167"/>
      <c r="CA37" s="167"/>
      <c r="CB37" s="167"/>
      <c r="CC37" s="167"/>
      <c r="CD37" s="167"/>
      <c r="CE37" s="167"/>
      <c r="CF37" s="167"/>
      <c r="CG37" s="167"/>
      <c r="CH37" s="20"/>
      <c r="CJ37" s="31"/>
      <c r="CK37" s="31"/>
      <c r="CL37" s="31"/>
      <c r="CM37" s="23"/>
      <c r="CN37" s="23"/>
      <c r="CO37" s="23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</row>
    <row r="38" spans="1:129" s="19" customFormat="1" ht="104.25" customHeight="1">
      <c r="A38" s="85" t="s">
        <v>181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7"/>
      <c r="AE38" s="165">
        <v>200</v>
      </c>
      <c r="AF38" s="165"/>
      <c r="AG38" s="165"/>
      <c r="AH38" s="165"/>
      <c r="AI38" s="165"/>
      <c r="AJ38" s="165"/>
      <c r="AK38" s="166" t="s">
        <v>148</v>
      </c>
      <c r="AL38" s="166"/>
      <c r="AM38" s="166"/>
      <c r="AN38" s="166"/>
      <c r="AO38" s="166"/>
      <c r="AP38" s="166"/>
      <c r="AQ38" s="166"/>
      <c r="AR38" s="166"/>
      <c r="AS38" s="166"/>
      <c r="AT38" s="167">
        <v>26700</v>
      </c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>
        <v>2600</v>
      </c>
      <c r="BL38" s="167"/>
      <c r="BM38" s="167"/>
      <c r="BN38" s="167"/>
      <c r="BO38" s="167"/>
      <c r="BP38" s="167"/>
      <c r="BQ38" s="167"/>
      <c r="BR38" s="167"/>
      <c r="BS38" s="167"/>
      <c r="BT38" s="167"/>
      <c r="BU38" s="167"/>
      <c r="BV38" s="167"/>
      <c r="BW38" s="167">
        <f>AT38-BK38</f>
        <v>24100</v>
      </c>
      <c r="BX38" s="167"/>
      <c r="BY38" s="167"/>
      <c r="BZ38" s="167"/>
      <c r="CA38" s="167"/>
      <c r="CB38" s="167"/>
      <c r="CC38" s="167"/>
      <c r="CD38" s="167"/>
      <c r="CE38" s="167"/>
      <c r="CF38" s="167"/>
      <c r="CG38" s="167"/>
      <c r="CH38" s="20"/>
      <c r="CJ38" s="31"/>
      <c r="CK38" s="31"/>
      <c r="CL38" s="31"/>
      <c r="CM38" s="23"/>
      <c r="CN38" s="23"/>
      <c r="CO38" s="23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</row>
    <row r="39" spans="1:129" s="24" customFormat="1" ht="107.25" customHeight="1">
      <c r="A39" s="168" t="s">
        <v>230</v>
      </c>
      <c r="B39" s="169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70"/>
      <c r="AE39" s="171">
        <v>200</v>
      </c>
      <c r="AF39" s="171"/>
      <c r="AG39" s="171"/>
      <c r="AH39" s="171"/>
      <c r="AI39" s="171"/>
      <c r="AJ39" s="171"/>
      <c r="AK39" s="172" t="s">
        <v>224</v>
      </c>
      <c r="AL39" s="172"/>
      <c r="AM39" s="172"/>
      <c r="AN39" s="172"/>
      <c r="AO39" s="172"/>
      <c r="AP39" s="172"/>
      <c r="AQ39" s="172"/>
      <c r="AR39" s="172"/>
      <c r="AS39" s="172"/>
      <c r="AT39" s="173">
        <v>0</v>
      </c>
      <c r="AU39" s="173"/>
      <c r="AV39" s="173"/>
      <c r="AW39" s="173"/>
      <c r="AX39" s="173"/>
      <c r="AY39" s="173"/>
      <c r="AZ39" s="173"/>
      <c r="BA39" s="173"/>
      <c r="BB39" s="173"/>
      <c r="BC39" s="173"/>
      <c r="BD39" s="173"/>
      <c r="BE39" s="173"/>
      <c r="BF39" s="173"/>
      <c r="BG39" s="173"/>
      <c r="BH39" s="173"/>
      <c r="BI39" s="173"/>
      <c r="BJ39" s="173"/>
      <c r="BK39" s="173" t="s">
        <v>11</v>
      </c>
      <c r="BL39" s="173"/>
      <c r="BM39" s="173"/>
      <c r="BN39" s="173"/>
      <c r="BO39" s="173"/>
      <c r="BP39" s="173"/>
      <c r="BQ39" s="173"/>
      <c r="BR39" s="173"/>
      <c r="BS39" s="173"/>
      <c r="BT39" s="173"/>
      <c r="BU39" s="173"/>
      <c r="BV39" s="173"/>
      <c r="BW39" s="173">
        <f t="shared" si="5"/>
        <v>0</v>
      </c>
      <c r="BX39" s="173"/>
      <c r="BY39" s="173"/>
      <c r="BZ39" s="173"/>
      <c r="CA39" s="173"/>
      <c r="CB39" s="173"/>
      <c r="CC39" s="173"/>
      <c r="CD39" s="173"/>
      <c r="CE39" s="173"/>
      <c r="CF39" s="173"/>
      <c r="CG39" s="173"/>
      <c r="CH39" s="32"/>
      <c r="CJ39" s="33"/>
      <c r="CK39" s="33"/>
      <c r="CL39" s="33"/>
      <c r="CM39" s="34"/>
      <c r="CN39" s="34"/>
      <c r="CO39" s="34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</row>
    <row r="40" spans="1:129" s="24" customFormat="1" ht="91.5" customHeight="1">
      <c r="A40" s="168" t="s">
        <v>289</v>
      </c>
      <c r="B40" s="169"/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70"/>
      <c r="AE40" s="171">
        <v>200</v>
      </c>
      <c r="AF40" s="171"/>
      <c r="AG40" s="171"/>
      <c r="AH40" s="171"/>
      <c r="AI40" s="171"/>
      <c r="AJ40" s="171"/>
      <c r="AK40" s="172" t="s">
        <v>288</v>
      </c>
      <c r="AL40" s="172"/>
      <c r="AM40" s="172"/>
      <c r="AN40" s="172"/>
      <c r="AO40" s="172"/>
      <c r="AP40" s="172"/>
      <c r="AQ40" s="172"/>
      <c r="AR40" s="172"/>
      <c r="AS40" s="172"/>
      <c r="AT40" s="173">
        <v>26000</v>
      </c>
      <c r="AU40" s="173"/>
      <c r="AV40" s="173"/>
      <c r="AW40" s="173"/>
      <c r="AX40" s="173"/>
      <c r="AY40" s="173"/>
      <c r="AZ40" s="173"/>
      <c r="BA40" s="173"/>
      <c r="BB40" s="173"/>
      <c r="BC40" s="173"/>
      <c r="BD40" s="173"/>
      <c r="BE40" s="173"/>
      <c r="BF40" s="173"/>
      <c r="BG40" s="173"/>
      <c r="BH40" s="173"/>
      <c r="BI40" s="173"/>
      <c r="BJ40" s="173"/>
      <c r="BK40" s="173">
        <v>26000</v>
      </c>
      <c r="BL40" s="173"/>
      <c r="BM40" s="173"/>
      <c r="BN40" s="173"/>
      <c r="BO40" s="173"/>
      <c r="BP40" s="173"/>
      <c r="BQ40" s="173"/>
      <c r="BR40" s="173"/>
      <c r="BS40" s="173"/>
      <c r="BT40" s="173"/>
      <c r="BU40" s="173"/>
      <c r="BV40" s="173"/>
      <c r="BW40" s="173">
        <f>AT40-BK40</f>
        <v>0</v>
      </c>
      <c r="BX40" s="173"/>
      <c r="BY40" s="173"/>
      <c r="BZ40" s="173"/>
      <c r="CA40" s="173"/>
      <c r="CB40" s="173"/>
      <c r="CC40" s="173"/>
      <c r="CD40" s="173"/>
      <c r="CE40" s="173"/>
      <c r="CF40" s="173"/>
      <c r="CG40" s="173"/>
      <c r="CH40" s="32"/>
      <c r="CJ40" s="33"/>
      <c r="CK40" s="33"/>
      <c r="CL40" s="33"/>
      <c r="CM40" s="34"/>
      <c r="CN40" s="34"/>
      <c r="CO40" s="34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</row>
    <row r="41" spans="1:129" s="19" customFormat="1" ht="98.25" customHeight="1">
      <c r="A41" s="168" t="s">
        <v>291</v>
      </c>
      <c r="B41" s="169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70"/>
      <c r="AE41" s="165">
        <v>200</v>
      </c>
      <c r="AF41" s="165"/>
      <c r="AG41" s="165"/>
      <c r="AH41" s="165"/>
      <c r="AI41" s="165"/>
      <c r="AJ41" s="165"/>
      <c r="AK41" s="166" t="s">
        <v>290</v>
      </c>
      <c r="AL41" s="166"/>
      <c r="AM41" s="166"/>
      <c r="AN41" s="166"/>
      <c r="AO41" s="166"/>
      <c r="AP41" s="166"/>
      <c r="AQ41" s="166"/>
      <c r="AR41" s="166"/>
      <c r="AS41" s="166"/>
      <c r="AT41" s="167">
        <v>250000</v>
      </c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>
        <v>224000</v>
      </c>
      <c r="BL41" s="167"/>
      <c r="BM41" s="167"/>
      <c r="BN41" s="167"/>
      <c r="BO41" s="167"/>
      <c r="BP41" s="167"/>
      <c r="BQ41" s="167"/>
      <c r="BR41" s="167"/>
      <c r="BS41" s="167"/>
      <c r="BT41" s="167"/>
      <c r="BU41" s="167"/>
      <c r="BV41" s="167"/>
      <c r="BW41" s="167">
        <f aca="true" t="shared" si="6" ref="BW41:BW46">AT41-BK41</f>
        <v>26000</v>
      </c>
      <c r="BX41" s="167"/>
      <c r="BY41" s="167"/>
      <c r="BZ41" s="167"/>
      <c r="CA41" s="167"/>
      <c r="CB41" s="167"/>
      <c r="CC41" s="167"/>
      <c r="CD41" s="167"/>
      <c r="CE41" s="167"/>
      <c r="CF41" s="167"/>
      <c r="CG41" s="167"/>
      <c r="CH41" s="20"/>
      <c r="CJ41" s="31"/>
      <c r="CK41" s="31"/>
      <c r="CL41" s="31"/>
      <c r="CM41" s="23"/>
      <c r="CN41" s="23"/>
      <c r="CO41" s="23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</row>
    <row r="42" spans="1:129" s="19" customFormat="1" ht="108" customHeight="1">
      <c r="A42" s="168" t="s">
        <v>196</v>
      </c>
      <c r="B42" s="169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70"/>
      <c r="AE42" s="165">
        <v>200</v>
      </c>
      <c r="AF42" s="165"/>
      <c r="AG42" s="165"/>
      <c r="AH42" s="165"/>
      <c r="AI42" s="165"/>
      <c r="AJ42" s="165"/>
      <c r="AK42" s="166" t="s">
        <v>206</v>
      </c>
      <c r="AL42" s="166"/>
      <c r="AM42" s="166"/>
      <c r="AN42" s="166"/>
      <c r="AO42" s="166"/>
      <c r="AP42" s="166"/>
      <c r="AQ42" s="166"/>
      <c r="AR42" s="166"/>
      <c r="AS42" s="166"/>
      <c r="AT42" s="167">
        <v>121100</v>
      </c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>
        <v>95068.88</v>
      </c>
      <c r="BL42" s="167"/>
      <c r="BM42" s="167"/>
      <c r="BN42" s="167"/>
      <c r="BO42" s="167"/>
      <c r="BP42" s="167"/>
      <c r="BQ42" s="167"/>
      <c r="BR42" s="167"/>
      <c r="BS42" s="167"/>
      <c r="BT42" s="167"/>
      <c r="BU42" s="167"/>
      <c r="BV42" s="167"/>
      <c r="BW42" s="167">
        <f t="shared" si="6"/>
        <v>26031.119999999995</v>
      </c>
      <c r="BX42" s="167"/>
      <c r="BY42" s="167"/>
      <c r="BZ42" s="167"/>
      <c r="CA42" s="167"/>
      <c r="CB42" s="167"/>
      <c r="CC42" s="167"/>
      <c r="CD42" s="167"/>
      <c r="CE42" s="167"/>
      <c r="CF42" s="167"/>
      <c r="CG42" s="167"/>
      <c r="CH42" s="20">
        <f aca="true" t="shared" si="7" ref="CH42:CH48">BK42/AT42*100</f>
        <v>78.50444260941372</v>
      </c>
      <c r="CJ42" s="31"/>
      <c r="CK42" s="31"/>
      <c r="CL42" s="31"/>
      <c r="CM42" s="23"/>
      <c r="CN42" s="23"/>
      <c r="CO42" s="23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</row>
    <row r="43" spans="1:129" s="19" customFormat="1" ht="118.5" customHeight="1">
      <c r="A43" s="168" t="s">
        <v>278</v>
      </c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70"/>
      <c r="AE43" s="165">
        <v>200</v>
      </c>
      <c r="AF43" s="165"/>
      <c r="AG43" s="165"/>
      <c r="AH43" s="165"/>
      <c r="AI43" s="165"/>
      <c r="AJ43" s="165"/>
      <c r="AK43" s="166" t="s">
        <v>279</v>
      </c>
      <c r="AL43" s="166"/>
      <c r="AM43" s="166"/>
      <c r="AN43" s="166"/>
      <c r="AO43" s="166"/>
      <c r="AP43" s="166"/>
      <c r="AQ43" s="166"/>
      <c r="AR43" s="166"/>
      <c r="AS43" s="166"/>
      <c r="AT43" s="167">
        <v>45000</v>
      </c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>
        <v>44947.32</v>
      </c>
      <c r="BL43" s="167"/>
      <c r="BM43" s="167"/>
      <c r="BN43" s="167"/>
      <c r="BO43" s="167"/>
      <c r="BP43" s="167"/>
      <c r="BQ43" s="167"/>
      <c r="BR43" s="167"/>
      <c r="BS43" s="167"/>
      <c r="BT43" s="167"/>
      <c r="BU43" s="167"/>
      <c r="BV43" s="167"/>
      <c r="BW43" s="167">
        <f t="shared" si="6"/>
        <v>52.68000000000029</v>
      </c>
      <c r="BX43" s="167"/>
      <c r="BY43" s="167"/>
      <c r="BZ43" s="167"/>
      <c r="CA43" s="167"/>
      <c r="CB43" s="167"/>
      <c r="CC43" s="167"/>
      <c r="CD43" s="167"/>
      <c r="CE43" s="167"/>
      <c r="CF43" s="167"/>
      <c r="CG43" s="167"/>
      <c r="CH43" s="20">
        <f>BK43/AT43*100</f>
        <v>99.88293333333334</v>
      </c>
      <c r="CJ43" s="31"/>
      <c r="CK43" s="31"/>
      <c r="CL43" s="31"/>
      <c r="CM43" s="23"/>
      <c r="CN43" s="23"/>
      <c r="CO43" s="23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</row>
    <row r="44" spans="1:129" s="19" customFormat="1" ht="92.25" customHeight="1">
      <c r="A44" s="85" t="s">
        <v>182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7"/>
      <c r="AE44" s="165">
        <v>200</v>
      </c>
      <c r="AF44" s="165"/>
      <c r="AG44" s="165"/>
      <c r="AH44" s="165"/>
      <c r="AI44" s="165"/>
      <c r="AJ44" s="165"/>
      <c r="AK44" s="166" t="s">
        <v>3</v>
      </c>
      <c r="AL44" s="166"/>
      <c r="AM44" s="166"/>
      <c r="AN44" s="166"/>
      <c r="AO44" s="166"/>
      <c r="AP44" s="166"/>
      <c r="AQ44" s="166"/>
      <c r="AR44" s="166"/>
      <c r="AS44" s="166"/>
      <c r="AT44" s="173">
        <v>4465400</v>
      </c>
      <c r="AU44" s="173"/>
      <c r="AV44" s="173"/>
      <c r="AW44" s="173"/>
      <c r="AX44" s="173"/>
      <c r="AY44" s="173"/>
      <c r="AZ44" s="173"/>
      <c r="BA44" s="173"/>
      <c r="BB44" s="173"/>
      <c r="BC44" s="173"/>
      <c r="BD44" s="173"/>
      <c r="BE44" s="173"/>
      <c r="BF44" s="173"/>
      <c r="BG44" s="173"/>
      <c r="BH44" s="173"/>
      <c r="BI44" s="173"/>
      <c r="BJ44" s="173"/>
      <c r="BK44" s="167">
        <v>4450246.34</v>
      </c>
      <c r="BL44" s="167"/>
      <c r="BM44" s="167"/>
      <c r="BN44" s="167"/>
      <c r="BO44" s="167"/>
      <c r="BP44" s="167"/>
      <c r="BQ44" s="167"/>
      <c r="BR44" s="167"/>
      <c r="BS44" s="167"/>
      <c r="BT44" s="167"/>
      <c r="BU44" s="167"/>
      <c r="BV44" s="167"/>
      <c r="BW44" s="167">
        <f t="shared" si="6"/>
        <v>15153.660000000149</v>
      </c>
      <c r="BX44" s="167"/>
      <c r="BY44" s="167"/>
      <c r="BZ44" s="167"/>
      <c r="CA44" s="167"/>
      <c r="CB44" s="167"/>
      <c r="CC44" s="167"/>
      <c r="CD44" s="167"/>
      <c r="CE44" s="167"/>
      <c r="CF44" s="167"/>
      <c r="CG44" s="167"/>
      <c r="CH44" s="20">
        <f t="shared" si="7"/>
        <v>99.66064271957718</v>
      </c>
      <c r="CJ44" s="31"/>
      <c r="CK44" s="31"/>
      <c r="CL44" s="31"/>
      <c r="CM44" s="23"/>
      <c r="CN44" s="23"/>
      <c r="CO44" s="23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</row>
    <row r="45" spans="1:129" s="19" customFormat="1" ht="78" customHeight="1">
      <c r="A45" s="85" t="s">
        <v>183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7"/>
      <c r="AE45" s="165">
        <v>200</v>
      </c>
      <c r="AF45" s="165"/>
      <c r="AG45" s="165"/>
      <c r="AH45" s="165"/>
      <c r="AI45" s="165"/>
      <c r="AJ45" s="165"/>
      <c r="AK45" s="166" t="s">
        <v>4</v>
      </c>
      <c r="AL45" s="166"/>
      <c r="AM45" s="166"/>
      <c r="AN45" s="166"/>
      <c r="AO45" s="166"/>
      <c r="AP45" s="166"/>
      <c r="AQ45" s="166"/>
      <c r="AR45" s="166"/>
      <c r="AS45" s="166"/>
      <c r="AT45" s="167">
        <v>679900</v>
      </c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>
        <v>673621.56</v>
      </c>
      <c r="BL45" s="167"/>
      <c r="BM45" s="167"/>
      <c r="BN45" s="167"/>
      <c r="BO45" s="167"/>
      <c r="BP45" s="167"/>
      <c r="BQ45" s="167"/>
      <c r="BR45" s="167"/>
      <c r="BS45" s="167"/>
      <c r="BT45" s="167"/>
      <c r="BU45" s="167"/>
      <c r="BV45" s="167"/>
      <c r="BW45" s="167">
        <f t="shared" si="6"/>
        <v>6278.439999999944</v>
      </c>
      <c r="BX45" s="167"/>
      <c r="BY45" s="167"/>
      <c r="BZ45" s="167"/>
      <c r="CA45" s="167"/>
      <c r="CB45" s="167"/>
      <c r="CC45" s="167"/>
      <c r="CD45" s="167"/>
      <c r="CE45" s="167"/>
      <c r="CF45" s="167"/>
      <c r="CG45" s="167"/>
      <c r="CH45" s="20">
        <f t="shared" si="7"/>
        <v>99.07656420061774</v>
      </c>
      <c r="CJ45" s="31"/>
      <c r="CK45" s="31"/>
      <c r="CL45" s="31"/>
      <c r="CM45" s="23"/>
      <c r="CN45" s="23"/>
      <c r="CO45" s="23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</row>
    <row r="46" spans="1:129" s="19" customFormat="1" ht="91.5" customHeight="1">
      <c r="A46" s="85" t="s">
        <v>184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7"/>
      <c r="AE46" s="165">
        <v>200</v>
      </c>
      <c r="AF46" s="165"/>
      <c r="AG46" s="165"/>
      <c r="AH46" s="165"/>
      <c r="AI46" s="165"/>
      <c r="AJ46" s="165"/>
      <c r="AK46" s="166" t="s">
        <v>5</v>
      </c>
      <c r="AL46" s="166"/>
      <c r="AM46" s="166"/>
      <c r="AN46" s="166"/>
      <c r="AO46" s="166"/>
      <c r="AP46" s="166"/>
      <c r="AQ46" s="166"/>
      <c r="AR46" s="166"/>
      <c r="AS46" s="166"/>
      <c r="AT46" s="167">
        <v>3567800</v>
      </c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>
        <v>3175835.28</v>
      </c>
      <c r="BL46" s="167"/>
      <c r="BM46" s="167"/>
      <c r="BN46" s="167"/>
      <c r="BO46" s="167"/>
      <c r="BP46" s="167"/>
      <c r="BQ46" s="167"/>
      <c r="BR46" s="167"/>
      <c r="BS46" s="167"/>
      <c r="BT46" s="167"/>
      <c r="BU46" s="167"/>
      <c r="BV46" s="167"/>
      <c r="BW46" s="167">
        <f t="shared" si="6"/>
        <v>391964.7200000002</v>
      </c>
      <c r="BX46" s="167"/>
      <c r="BY46" s="167"/>
      <c r="BZ46" s="167"/>
      <c r="CA46" s="167"/>
      <c r="CB46" s="167"/>
      <c r="CC46" s="167"/>
      <c r="CD46" s="167"/>
      <c r="CE46" s="167"/>
      <c r="CF46" s="167"/>
      <c r="CG46" s="167"/>
      <c r="CH46" s="20">
        <f t="shared" si="7"/>
        <v>89.01382588710129</v>
      </c>
      <c r="CJ46" s="31"/>
      <c r="CK46" s="31"/>
      <c r="CL46" s="31"/>
      <c r="CM46" s="23"/>
      <c r="CN46" s="23"/>
      <c r="CO46" s="23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</row>
    <row r="47" spans="1:129" s="19" customFormat="1" ht="130.5" customHeight="1">
      <c r="A47" s="85" t="s">
        <v>185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7"/>
      <c r="AE47" s="165">
        <v>200</v>
      </c>
      <c r="AF47" s="165"/>
      <c r="AG47" s="165"/>
      <c r="AH47" s="165"/>
      <c r="AI47" s="165"/>
      <c r="AJ47" s="165"/>
      <c r="AK47" s="166" t="s">
        <v>167</v>
      </c>
      <c r="AL47" s="166"/>
      <c r="AM47" s="166"/>
      <c r="AN47" s="166"/>
      <c r="AO47" s="166"/>
      <c r="AP47" s="166"/>
      <c r="AQ47" s="166"/>
      <c r="AR47" s="166"/>
      <c r="AS47" s="166"/>
      <c r="AT47" s="167">
        <v>0</v>
      </c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 t="s">
        <v>11</v>
      </c>
      <c r="BL47" s="167"/>
      <c r="BM47" s="167"/>
      <c r="BN47" s="167"/>
      <c r="BO47" s="167"/>
      <c r="BP47" s="167"/>
      <c r="BQ47" s="167"/>
      <c r="BR47" s="167"/>
      <c r="BS47" s="167"/>
      <c r="BT47" s="167"/>
      <c r="BU47" s="167"/>
      <c r="BV47" s="167"/>
      <c r="BW47" s="167">
        <f>AT47</f>
        <v>0</v>
      </c>
      <c r="BX47" s="167"/>
      <c r="BY47" s="167"/>
      <c r="BZ47" s="167"/>
      <c r="CA47" s="167"/>
      <c r="CB47" s="167"/>
      <c r="CC47" s="167"/>
      <c r="CD47" s="167"/>
      <c r="CE47" s="167"/>
      <c r="CF47" s="167"/>
      <c r="CG47" s="167"/>
      <c r="CH47" s="20" t="e">
        <f t="shared" si="7"/>
        <v>#VALUE!</v>
      </c>
      <c r="CJ47" s="31"/>
      <c r="CK47" s="31"/>
      <c r="CL47" s="31"/>
      <c r="CM47" s="23"/>
      <c r="CN47" s="23"/>
      <c r="CO47" s="23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</row>
    <row r="48" spans="1:129" s="19" customFormat="1" ht="103.5" customHeight="1">
      <c r="A48" s="85" t="s">
        <v>186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7"/>
      <c r="AE48" s="165">
        <v>200</v>
      </c>
      <c r="AF48" s="165"/>
      <c r="AG48" s="165"/>
      <c r="AH48" s="165"/>
      <c r="AI48" s="165"/>
      <c r="AJ48" s="165"/>
      <c r="AK48" s="166" t="s">
        <v>168</v>
      </c>
      <c r="AL48" s="166"/>
      <c r="AM48" s="166"/>
      <c r="AN48" s="166"/>
      <c r="AO48" s="166"/>
      <c r="AP48" s="166"/>
      <c r="AQ48" s="166"/>
      <c r="AR48" s="166"/>
      <c r="AS48" s="166"/>
      <c r="AT48" s="167">
        <v>1500000</v>
      </c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>
        <v>1222733.27</v>
      </c>
      <c r="BL48" s="167"/>
      <c r="BM48" s="167"/>
      <c r="BN48" s="167"/>
      <c r="BO48" s="167"/>
      <c r="BP48" s="167"/>
      <c r="BQ48" s="167"/>
      <c r="BR48" s="167"/>
      <c r="BS48" s="167"/>
      <c r="BT48" s="167"/>
      <c r="BU48" s="167"/>
      <c r="BV48" s="167"/>
      <c r="BW48" s="167">
        <f>AT48-BK48</f>
        <v>277266.73</v>
      </c>
      <c r="BX48" s="167"/>
      <c r="BY48" s="167"/>
      <c r="BZ48" s="167"/>
      <c r="CA48" s="167"/>
      <c r="CB48" s="167"/>
      <c r="CC48" s="167"/>
      <c r="CD48" s="167"/>
      <c r="CE48" s="167"/>
      <c r="CF48" s="167"/>
      <c r="CG48" s="167"/>
      <c r="CH48" s="20">
        <f t="shared" si="7"/>
        <v>81.51555133333333</v>
      </c>
      <c r="CJ48" s="31"/>
      <c r="CK48" s="31"/>
      <c r="CL48" s="31"/>
      <c r="CM48" s="23"/>
      <c r="CN48" s="23"/>
      <c r="CO48" s="23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</row>
    <row r="49" spans="1:129" s="19" customFormat="1" ht="123" customHeight="1">
      <c r="A49" s="85" t="s">
        <v>201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7"/>
      <c r="AE49" s="165">
        <v>200</v>
      </c>
      <c r="AF49" s="165"/>
      <c r="AG49" s="165"/>
      <c r="AH49" s="165"/>
      <c r="AI49" s="165"/>
      <c r="AJ49" s="165"/>
      <c r="AK49" s="166" t="s">
        <v>202</v>
      </c>
      <c r="AL49" s="166"/>
      <c r="AM49" s="166"/>
      <c r="AN49" s="166"/>
      <c r="AO49" s="166"/>
      <c r="AP49" s="166"/>
      <c r="AQ49" s="166"/>
      <c r="AR49" s="166"/>
      <c r="AS49" s="166"/>
      <c r="AT49" s="167">
        <v>2250000</v>
      </c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>
        <v>1771478.78</v>
      </c>
      <c r="BL49" s="167"/>
      <c r="BM49" s="167"/>
      <c r="BN49" s="167"/>
      <c r="BO49" s="167"/>
      <c r="BP49" s="167"/>
      <c r="BQ49" s="167"/>
      <c r="BR49" s="167"/>
      <c r="BS49" s="167"/>
      <c r="BT49" s="167"/>
      <c r="BU49" s="167"/>
      <c r="BV49" s="167"/>
      <c r="BW49" s="167">
        <f>AT49-BK49</f>
        <v>478521.22</v>
      </c>
      <c r="BX49" s="167"/>
      <c r="BY49" s="167"/>
      <c r="BZ49" s="167"/>
      <c r="CA49" s="167"/>
      <c r="CB49" s="167"/>
      <c r="CC49" s="167"/>
      <c r="CD49" s="167"/>
      <c r="CE49" s="167"/>
      <c r="CF49" s="167"/>
      <c r="CG49" s="167"/>
      <c r="CH49" s="20"/>
      <c r="CJ49" s="31"/>
      <c r="CK49" s="31"/>
      <c r="CL49" s="31"/>
      <c r="CM49" s="23"/>
      <c r="CN49" s="23"/>
      <c r="CO49" s="23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</row>
    <row r="50" spans="1:129" s="19" customFormat="1" ht="114.75" customHeight="1">
      <c r="A50" s="85" t="s">
        <v>201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7"/>
      <c r="AE50" s="165">
        <v>200</v>
      </c>
      <c r="AF50" s="165"/>
      <c r="AG50" s="165"/>
      <c r="AH50" s="165"/>
      <c r="AI50" s="165"/>
      <c r="AJ50" s="165"/>
      <c r="AK50" s="166" t="s">
        <v>227</v>
      </c>
      <c r="AL50" s="166"/>
      <c r="AM50" s="166"/>
      <c r="AN50" s="166"/>
      <c r="AO50" s="166"/>
      <c r="AP50" s="166"/>
      <c r="AQ50" s="166"/>
      <c r="AR50" s="166"/>
      <c r="AS50" s="166"/>
      <c r="AT50" s="167">
        <v>23943700</v>
      </c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>
        <v>23943619.53</v>
      </c>
      <c r="BL50" s="167"/>
      <c r="BM50" s="167"/>
      <c r="BN50" s="167"/>
      <c r="BO50" s="167"/>
      <c r="BP50" s="167"/>
      <c r="BQ50" s="167"/>
      <c r="BR50" s="167"/>
      <c r="BS50" s="167"/>
      <c r="BT50" s="167"/>
      <c r="BU50" s="167"/>
      <c r="BV50" s="167"/>
      <c r="BW50" s="167">
        <f>AT50-BK50</f>
        <v>80.4699999988079</v>
      </c>
      <c r="BX50" s="167"/>
      <c r="BY50" s="167"/>
      <c r="BZ50" s="167"/>
      <c r="CA50" s="167"/>
      <c r="CB50" s="167"/>
      <c r="CC50" s="167"/>
      <c r="CD50" s="167"/>
      <c r="CE50" s="167"/>
      <c r="CF50" s="167"/>
      <c r="CG50" s="167"/>
      <c r="CH50" s="20"/>
      <c r="CJ50" s="31"/>
      <c r="CK50" s="31"/>
      <c r="CL50" s="31"/>
      <c r="CM50" s="23"/>
      <c r="CN50" s="23"/>
      <c r="CO50" s="23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</row>
    <row r="51" spans="1:129" s="19" customFormat="1" ht="123" customHeight="1">
      <c r="A51" s="85" t="s">
        <v>201</v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7"/>
      <c r="AE51" s="165">
        <v>200</v>
      </c>
      <c r="AF51" s="165"/>
      <c r="AG51" s="165"/>
      <c r="AH51" s="165"/>
      <c r="AI51" s="165"/>
      <c r="AJ51" s="165"/>
      <c r="AK51" s="166" t="s">
        <v>265</v>
      </c>
      <c r="AL51" s="166"/>
      <c r="AM51" s="166"/>
      <c r="AN51" s="166"/>
      <c r="AO51" s="166"/>
      <c r="AP51" s="166"/>
      <c r="AQ51" s="166"/>
      <c r="AR51" s="166"/>
      <c r="AS51" s="166"/>
      <c r="AT51" s="167">
        <v>430000</v>
      </c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 t="s">
        <v>11</v>
      </c>
      <c r="BL51" s="167"/>
      <c r="BM51" s="167"/>
      <c r="BN51" s="167"/>
      <c r="BO51" s="167"/>
      <c r="BP51" s="167"/>
      <c r="BQ51" s="167"/>
      <c r="BR51" s="167"/>
      <c r="BS51" s="167"/>
      <c r="BT51" s="167"/>
      <c r="BU51" s="167"/>
      <c r="BV51" s="167"/>
      <c r="BW51" s="167">
        <f>AT51</f>
        <v>430000</v>
      </c>
      <c r="BX51" s="167"/>
      <c r="BY51" s="167"/>
      <c r="BZ51" s="167"/>
      <c r="CA51" s="167"/>
      <c r="CB51" s="167"/>
      <c r="CC51" s="167"/>
      <c r="CD51" s="167"/>
      <c r="CE51" s="167"/>
      <c r="CF51" s="167"/>
      <c r="CG51" s="167"/>
      <c r="CH51" s="20"/>
      <c r="CJ51" s="31"/>
      <c r="CK51" s="31"/>
      <c r="CL51" s="31"/>
      <c r="CM51" s="23"/>
      <c r="CN51" s="23"/>
      <c r="CO51" s="23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</row>
    <row r="52" spans="1:129" s="19" customFormat="1" ht="56.25" customHeight="1">
      <c r="A52" s="168" t="s">
        <v>294</v>
      </c>
      <c r="B52" s="169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169"/>
      <c r="AB52" s="169"/>
      <c r="AC52" s="169"/>
      <c r="AD52" s="170"/>
      <c r="AE52" s="165">
        <v>200</v>
      </c>
      <c r="AF52" s="165"/>
      <c r="AG52" s="165"/>
      <c r="AH52" s="165"/>
      <c r="AI52" s="165"/>
      <c r="AJ52" s="165"/>
      <c r="AK52" s="166" t="s">
        <v>296</v>
      </c>
      <c r="AL52" s="166"/>
      <c r="AM52" s="166"/>
      <c r="AN52" s="166"/>
      <c r="AO52" s="166"/>
      <c r="AP52" s="166"/>
      <c r="AQ52" s="166"/>
      <c r="AR52" s="166"/>
      <c r="AS52" s="166"/>
      <c r="AT52" s="167">
        <v>275000</v>
      </c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>
        <v>275000</v>
      </c>
      <c r="BL52" s="167"/>
      <c r="BM52" s="167"/>
      <c r="BN52" s="167"/>
      <c r="BO52" s="167"/>
      <c r="BP52" s="167"/>
      <c r="BQ52" s="167"/>
      <c r="BR52" s="167"/>
      <c r="BS52" s="167"/>
      <c r="BT52" s="167"/>
      <c r="BU52" s="167"/>
      <c r="BV52" s="167"/>
      <c r="BW52" s="167">
        <f>AT52-BK52</f>
        <v>0</v>
      </c>
      <c r="BX52" s="167"/>
      <c r="BY52" s="167"/>
      <c r="BZ52" s="167"/>
      <c r="CA52" s="167"/>
      <c r="CB52" s="167"/>
      <c r="CC52" s="167"/>
      <c r="CD52" s="167"/>
      <c r="CE52" s="167"/>
      <c r="CF52" s="167"/>
      <c r="CG52" s="167"/>
      <c r="CH52" s="20"/>
      <c r="CJ52" s="31"/>
      <c r="CK52" s="31"/>
      <c r="CL52" s="31"/>
      <c r="CM52" s="23"/>
      <c r="CN52" s="23"/>
      <c r="CO52" s="23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</row>
    <row r="53" spans="1:129" s="19" customFormat="1" ht="105" customHeight="1">
      <c r="A53" s="85" t="s">
        <v>187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7"/>
      <c r="AE53" s="165">
        <v>200</v>
      </c>
      <c r="AF53" s="165"/>
      <c r="AG53" s="165"/>
      <c r="AH53" s="165"/>
      <c r="AI53" s="165"/>
      <c r="AJ53" s="165"/>
      <c r="AK53" s="166" t="s">
        <v>169</v>
      </c>
      <c r="AL53" s="166"/>
      <c r="AM53" s="166"/>
      <c r="AN53" s="166"/>
      <c r="AO53" s="166"/>
      <c r="AP53" s="166"/>
      <c r="AQ53" s="166"/>
      <c r="AR53" s="166"/>
      <c r="AS53" s="166"/>
      <c r="AT53" s="167">
        <v>26000</v>
      </c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>
        <v>25863</v>
      </c>
      <c r="BL53" s="167"/>
      <c r="BM53" s="167"/>
      <c r="BN53" s="167"/>
      <c r="BO53" s="167"/>
      <c r="BP53" s="167"/>
      <c r="BQ53" s="167"/>
      <c r="BR53" s="167"/>
      <c r="BS53" s="167"/>
      <c r="BT53" s="167"/>
      <c r="BU53" s="167"/>
      <c r="BV53" s="167"/>
      <c r="BW53" s="167">
        <f aca="true" t="shared" si="8" ref="BW53:BW60">AT53-BK53</f>
        <v>137</v>
      </c>
      <c r="BX53" s="167"/>
      <c r="BY53" s="167"/>
      <c r="BZ53" s="167"/>
      <c r="CA53" s="167"/>
      <c r="CB53" s="167"/>
      <c r="CC53" s="167"/>
      <c r="CD53" s="167"/>
      <c r="CE53" s="167"/>
      <c r="CF53" s="167"/>
      <c r="CG53" s="167"/>
      <c r="CH53" s="20">
        <f aca="true" t="shared" si="9" ref="CH53:CH60">BK53/AT53*100</f>
        <v>99.47307692307692</v>
      </c>
      <c r="CJ53" s="31"/>
      <c r="CK53" s="31"/>
      <c r="CL53" s="31"/>
      <c r="CM53" s="23"/>
      <c r="CN53" s="23"/>
      <c r="CO53" s="23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/>
      <c r="DY53" s="31"/>
    </row>
    <row r="54" spans="1:129" s="19" customFormat="1" ht="132" customHeight="1">
      <c r="A54" s="85" t="s">
        <v>170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7"/>
      <c r="AE54" s="165">
        <v>200</v>
      </c>
      <c r="AF54" s="165"/>
      <c r="AG54" s="165"/>
      <c r="AH54" s="165"/>
      <c r="AI54" s="165"/>
      <c r="AJ54" s="165"/>
      <c r="AK54" s="166" t="s">
        <v>6</v>
      </c>
      <c r="AL54" s="166"/>
      <c r="AM54" s="166"/>
      <c r="AN54" s="166"/>
      <c r="AO54" s="166"/>
      <c r="AP54" s="166"/>
      <c r="AQ54" s="166"/>
      <c r="AR54" s="166"/>
      <c r="AS54" s="166"/>
      <c r="AT54" s="167">
        <v>4940000</v>
      </c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>
        <v>4939436.36</v>
      </c>
      <c r="BL54" s="167"/>
      <c r="BM54" s="167"/>
      <c r="BN54" s="167"/>
      <c r="BO54" s="167"/>
      <c r="BP54" s="167"/>
      <c r="BQ54" s="167"/>
      <c r="BR54" s="167"/>
      <c r="BS54" s="167"/>
      <c r="BT54" s="167"/>
      <c r="BU54" s="167"/>
      <c r="BV54" s="167"/>
      <c r="BW54" s="167">
        <f t="shared" si="8"/>
        <v>563.6399999996647</v>
      </c>
      <c r="BX54" s="167"/>
      <c r="BY54" s="167"/>
      <c r="BZ54" s="167"/>
      <c r="CA54" s="167"/>
      <c r="CB54" s="167"/>
      <c r="CC54" s="167"/>
      <c r="CD54" s="167"/>
      <c r="CE54" s="167"/>
      <c r="CF54" s="167"/>
      <c r="CG54" s="167"/>
      <c r="CH54" s="20">
        <f t="shared" si="9"/>
        <v>99.98859028340081</v>
      </c>
      <c r="CJ54" s="31"/>
      <c r="CK54" s="31"/>
      <c r="CL54" s="31"/>
      <c r="CM54" s="23"/>
      <c r="CN54" s="23"/>
      <c r="CO54" s="23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</row>
    <row r="55" spans="1:129" s="19" customFormat="1" ht="99.75" customHeight="1">
      <c r="A55" s="85" t="s">
        <v>171</v>
      </c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7"/>
      <c r="AE55" s="165">
        <v>200</v>
      </c>
      <c r="AF55" s="165"/>
      <c r="AG55" s="165"/>
      <c r="AH55" s="165"/>
      <c r="AI55" s="165"/>
      <c r="AJ55" s="165"/>
      <c r="AK55" s="166" t="s">
        <v>7</v>
      </c>
      <c r="AL55" s="166"/>
      <c r="AM55" s="166"/>
      <c r="AN55" s="166"/>
      <c r="AO55" s="166"/>
      <c r="AP55" s="166"/>
      <c r="AQ55" s="166"/>
      <c r="AR55" s="166"/>
      <c r="AS55" s="166"/>
      <c r="AT55" s="167">
        <v>484500</v>
      </c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>
        <v>483586</v>
      </c>
      <c r="BL55" s="167"/>
      <c r="BM55" s="167"/>
      <c r="BN55" s="167"/>
      <c r="BO55" s="167"/>
      <c r="BP55" s="167"/>
      <c r="BQ55" s="167"/>
      <c r="BR55" s="167"/>
      <c r="BS55" s="167"/>
      <c r="BT55" s="167"/>
      <c r="BU55" s="167"/>
      <c r="BV55" s="167"/>
      <c r="BW55" s="167">
        <f t="shared" si="8"/>
        <v>914</v>
      </c>
      <c r="BX55" s="167"/>
      <c r="BY55" s="167"/>
      <c r="BZ55" s="167"/>
      <c r="CA55" s="167"/>
      <c r="CB55" s="167"/>
      <c r="CC55" s="167"/>
      <c r="CD55" s="167"/>
      <c r="CE55" s="167"/>
      <c r="CF55" s="167"/>
      <c r="CG55" s="167"/>
      <c r="CH55" s="20">
        <f t="shared" si="9"/>
        <v>99.81135190918474</v>
      </c>
      <c r="CJ55" s="31"/>
      <c r="CK55" s="31"/>
      <c r="CL55" s="31"/>
      <c r="CM55" s="23"/>
      <c r="CN55" s="23"/>
      <c r="CO55" s="23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  <c r="DT55" s="31"/>
      <c r="DU55" s="31"/>
      <c r="DV55" s="31"/>
      <c r="DW55" s="31"/>
      <c r="DX55" s="31"/>
      <c r="DY55" s="31"/>
    </row>
    <row r="56" spans="1:129" s="19" customFormat="1" ht="89.25" customHeight="1">
      <c r="A56" s="168" t="s">
        <v>211</v>
      </c>
      <c r="B56" s="169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  <c r="AA56" s="169"/>
      <c r="AB56" s="169"/>
      <c r="AC56" s="169"/>
      <c r="AD56" s="170"/>
      <c r="AE56" s="165">
        <v>200</v>
      </c>
      <c r="AF56" s="165"/>
      <c r="AG56" s="165"/>
      <c r="AH56" s="165"/>
      <c r="AI56" s="165"/>
      <c r="AJ56" s="165"/>
      <c r="AK56" s="166" t="s">
        <v>210</v>
      </c>
      <c r="AL56" s="166"/>
      <c r="AM56" s="166"/>
      <c r="AN56" s="166"/>
      <c r="AO56" s="166"/>
      <c r="AP56" s="166"/>
      <c r="AQ56" s="166"/>
      <c r="AR56" s="166"/>
      <c r="AS56" s="166"/>
      <c r="AT56" s="167">
        <v>661900</v>
      </c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>
        <v>661837</v>
      </c>
      <c r="BL56" s="167"/>
      <c r="BM56" s="167"/>
      <c r="BN56" s="167"/>
      <c r="BO56" s="167"/>
      <c r="BP56" s="167"/>
      <c r="BQ56" s="167"/>
      <c r="BR56" s="167"/>
      <c r="BS56" s="167"/>
      <c r="BT56" s="167"/>
      <c r="BU56" s="167"/>
      <c r="BV56" s="167"/>
      <c r="BW56" s="167">
        <f t="shared" si="8"/>
        <v>63</v>
      </c>
      <c r="BX56" s="167"/>
      <c r="BY56" s="167"/>
      <c r="BZ56" s="167"/>
      <c r="CA56" s="167"/>
      <c r="CB56" s="167"/>
      <c r="CC56" s="167"/>
      <c r="CD56" s="167"/>
      <c r="CE56" s="167"/>
      <c r="CF56" s="167"/>
      <c r="CG56" s="167"/>
      <c r="CH56" s="20"/>
      <c r="CJ56" s="31"/>
      <c r="CK56" s="31"/>
      <c r="CL56" s="31"/>
      <c r="CM56" s="23"/>
      <c r="CN56" s="23"/>
      <c r="CO56" s="23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  <c r="DT56" s="31"/>
      <c r="DU56" s="31"/>
      <c r="DV56" s="31"/>
      <c r="DW56" s="31"/>
      <c r="DX56" s="31"/>
      <c r="DY56" s="31"/>
    </row>
    <row r="57" spans="1:129" s="19" customFormat="1" ht="129" customHeight="1">
      <c r="A57" s="85" t="s">
        <v>204</v>
      </c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7"/>
      <c r="AE57" s="165">
        <v>200</v>
      </c>
      <c r="AF57" s="165"/>
      <c r="AG57" s="165"/>
      <c r="AH57" s="165"/>
      <c r="AI57" s="165"/>
      <c r="AJ57" s="165"/>
      <c r="AK57" s="166" t="s">
        <v>203</v>
      </c>
      <c r="AL57" s="166"/>
      <c r="AM57" s="166"/>
      <c r="AN57" s="166"/>
      <c r="AO57" s="166"/>
      <c r="AP57" s="166"/>
      <c r="AQ57" s="166"/>
      <c r="AR57" s="166"/>
      <c r="AS57" s="166"/>
      <c r="AT57" s="167">
        <v>273000</v>
      </c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>
        <v>272423.88</v>
      </c>
      <c r="BL57" s="167"/>
      <c r="BM57" s="167"/>
      <c r="BN57" s="167"/>
      <c r="BO57" s="167"/>
      <c r="BP57" s="167"/>
      <c r="BQ57" s="167"/>
      <c r="BR57" s="167"/>
      <c r="BS57" s="167"/>
      <c r="BT57" s="167"/>
      <c r="BU57" s="167"/>
      <c r="BV57" s="167"/>
      <c r="BW57" s="167">
        <f t="shared" si="8"/>
        <v>576.1199999999953</v>
      </c>
      <c r="BX57" s="167"/>
      <c r="BY57" s="167"/>
      <c r="BZ57" s="167"/>
      <c r="CA57" s="167"/>
      <c r="CB57" s="167"/>
      <c r="CC57" s="167"/>
      <c r="CD57" s="167"/>
      <c r="CE57" s="167"/>
      <c r="CF57" s="167"/>
      <c r="CG57" s="167"/>
      <c r="CH57" s="20">
        <f t="shared" si="9"/>
        <v>99.78896703296704</v>
      </c>
      <c r="CJ57" s="31"/>
      <c r="CK57" s="31"/>
      <c r="CL57" s="31"/>
      <c r="CM57" s="23"/>
      <c r="CN57" s="23"/>
      <c r="CO57" s="23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31"/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  <c r="DT57" s="31"/>
      <c r="DU57" s="31"/>
      <c r="DV57" s="31"/>
      <c r="DW57" s="31"/>
      <c r="DX57" s="31"/>
      <c r="DY57" s="31"/>
    </row>
    <row r="58" spans="1:129" s="19" customFormat="1" ht="105.75" customHeight="1">
      <c r="A58" s="85" t="s">
        <v>188</v>
      </c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7"/>
      <c r="AE58" s="165">
        <v>200</v>
      </c>
      <c r="AF58" s="165"/>
      <c r="AG58" s="165"/>
      <c r="AH58" s="165"/>
      <c r="AI58" s="165"/>
      <c r="AJ58" s="165"/>
      <c r="AK58" s="166" t="s">
        <v>195</v>
      </c>
      <c r="AL58" s="166"/>
      <c r="AM58" s="166"/>
      <c r="AN58" s="166"/>
      <c r="AO58" s="166"/>
      <c r="AP58" s="166"/>
      <c r="AQ58" s="166"/>
      <c r="AR58" s="166"/>
      <c r="AS58" s="166"/>
      <c r="AT58" s="167">
        <v>214400</v>
      </c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>
        <v>209702</v>
      </c>
      <c r="BL58" s="167"/>
      <c r="BM58" s="167"/>
      <c r="BN58" s="167"/>
      <c r="BO58" s="167"/>
      <c r="BP58" s="167"/>
      <c r="BQ58" s="167"/>
      <c r="BR58" s="167"/>
      <c r="BS58" s="167"/>
      <c r="BT58" s="167"/>
      <c r="BU58" s="167"/>
      <c r="BV58" s="167"/>
      <c r="BW58" s="167">
        <f t="shared" si="8"/>
        <v>4698</v>
      </c>
      <c r="BX58" s="167"/>
      <c r="BY58" s="167"/>
      <c r="BZ58" s="167"/>
      <c r="CA58" s="167"/>
      <c r="CB58" s="167"/>
      <c r="CC58" s="167"/>
      <c r="CD58" s="167"/>
      <c r="CE58" s="167"/>
      <c r="CF58" s="167"/>
      <c r="CG58" s="167"/>
      <c r="CH58" s="20">
        <f t="shared" si="9"/>
        <v>97.80876865671641</v>
      </c>
      <c r="CJ58" s="31"/>
      <c r="CK58" s="31"/>
      <c r="CL58" s="31"/>
      <c r="CM58" s="23"/>
      <c r="CN58" s="23"/>
      <c r="CO58" s="23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  <c r="DT58" s="31"/>
      <c r="DU58" s="31"/>
      <c r="DV58" s="31"/>
      <c r="DW58" s="31"/>
      <c r="DX58" s="31"/>
      <c r="DY58" s="31"/>
    </row>
    <row r="59" spans="1:129" s="19" customFormat="1" ht="78" customHeight="1">
      <c r="A59" s="85" t="s">
        <v>293</v>
      </c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7"/>
      <c r="AE59" s="165">
        <v>200</v>
      </c>
      <c r="AF59" s="165"/>
      <c r="AG59" s="165"/>
      <c r="AH59" s="165"/>
      <c r="AI59" s="165"/>
      <c r="AJ59" s="165"/>
      <c r="AK59" s="166" t="s">
        <v>292</v>
      </c>
      <c r="AL59" s="166"/>
      <c r="AM59" s="166"/>
      <c r="AN59" s="166"/>
      <c r="AO59" s="166"/>
      <c r="AP59" s="166"/>
      <c r="AQ59" s="166"/>
      <c r="AR59" s="166"/>
      <c r="AS59" s="166"/>
      <c r="AT59" s="167">
        <v>1000</v>
      </c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>
        <v>974.43</v>
      </c>
      <c r="BL59" s="167"/>
      <c r="BM59" s="167"/>
      <c r="BN59" s="167"/>
      <c r="BO59" s="167"/>
      <c r="BP59" s="167"/>
      <c r="BQ59" s="167"/>
      <c r="BR59" s="167"/>
      <c r="BS59" s="167"/>
      <c r="BT59" s="167"/>
      <c r="BU59" s="167"/>
      <c r="BV59" s="167"/>
      <c r="BW59" s="167">
        <f>AT59-BK59</f>
        <v>25.57000000000005</v>
      </c>
      <c r="BX59" s="167"/>
      <c r="BY59" s="167"/>
      <c r="BZ59" s="167"/>
      <c r="CA59" s="167"/>
      <c r="CB59" s="167"/>
      <c r="CC59" s="167"/>
      <c r="CD59" s="167"/>
      <c r="CE59" s="167"/>
      <c r="CF59" s="167"/>
      <c r="CG59" s="167"/>
      <c r="CH59" s="20"/>
      <c r="CJ59" s="31"/>
      <c r="CK59" s="31"/>
      <c r="CL59" s="31"/>
      <c r="CM59" s="23"/>
      <c r="CN59" s="23"/>
      <c r="CO59" s="23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31"/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  <c r="DT59" s="31"/>
      <c r="DU59" s="31"/>
      <c r="DV59" s="31"/>
      <c r="DW59" s="31"/>
      <c r="DX59" s="31"/>
      <c r="DY59" s="31"/>
    </row>
    <row r="60" spans="1:129" s="19" customFormat="1" ht="42.75" customHeight="1">
      <c r="A60" s="85" t="s">
        <v>172</v>
      </c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7"/>
      <c r="AE60" s="165">
        <v>200</v>
      </c>
      <c r="AF60" s="165"/>
      <c r="AG60" s="165"/>
      <c r="AH60" s="165"/>
      <c r="AI60" s="165"/>
      <c r="AJ60" s="165"/>
      <c r="AK60" s="166" t="s">
        <v>173</v>
      </c>
      <c r="AL60" s="166"/>
      <c r="AM60" s="166"/>
      <c r="AN60" s="166"/>
      <c r="AO60" s="166"/>
      <c r="AP60" s="166"/>
      <c r="AQ60" s="166"/>
      <c r="AR60" s="166"/>
      <c r="AS60" s="166"/>
      <c r="AT60" s="167">
        <v>145900</v>
      </c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>
        <v>145900</v>
      </c>
      <c r="BL60" s="167"/>
      <c r="BM60" s="167"/>
      <c r="BN60" s="167"/>
      <c r="BO60" s="167"/>
      <c r="BP60" s="167"/>
      <c r="BQ60" s="167"/>
      <c r="BR60" s="167"/>
      <c r="BS60" s="167"/>
      <c r="BT60" s="167"/>
      <c r="BU60" s="167"/>
      <c r="BV60" s="167"/>
      <c r="BW60" s="167">
        <f t="shared" si="8"/>
        <v>0</v>
      </c>
      <c r="BX60" s="167"/>
      <c r="BY60" s="167"/>
      <c r="BZ60" s="167"/>
      <c r="CA60" s="167"/>
      <c r="CB60" s="167"/>
      <c r="CC60" s="167"/>
      <c r="CD60" s="167"/>
      <c r="CE60" s="167"/>
      <c r="CF60" s="167"/>
      <c r="CG60" s="167"/>
      <c r="CH60" s="20">
        <f t="shared" si="9"/>
        <v>100</v>
      </c>
      <c r="CJ60" s="31"/>
      <c r="CK60" s="31"/>
      <c r="CL60" s="31"/>
      <c r="CM60" s="23"/>
      <c r="CN60" s="23"/>
      <c r="CO60" s="23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1"/>
      <c r="DT60" s="31"/>
      <c r="DU60" s="31"/>
      <c r="DV60" s="31"/>
      <c r="DW60" s="31"/>
      <c r="DX60" s="31"/>
      <c r="DY60" s="31"/>
    </row>
    <row r="61" spans="1:129" s="211" customFormat="1" ht="16.5" customHeight="1" thickBot="1">
      <c r="A61" s="209" t="s">
        <v>146</v>
      </c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0"/>
      <c r="AH61" s="210"/>
      <c r="AI61" s="210"/>
      <c r="AJ61" s="210"/>
      <c r="AK61" s="210"/>
      <c r="AL61" s="210"/>
      <c r="AM61" s="210"/>
      <c r="AN61" s="210"/>
      <c r="AO61" s="210"/>
      <c r="AP61" s="210"/>
      <c r="AQ61" s="210"/>
      <c r="AR61" s="210"/>
      <c r="AS61" s="210"/>
      <c r="AT61" s="210"/>
      <c r="AU61" s="210"/>
      <c r="AV61" s="210"/>
      <c r="AW61" s="210"/>
      <c r="AX61" s="210"/>
      <c r="AY61" s="210"/>
      <c r="AZ61" s="210"/>
      <c r="BA61" s="210"/>
      <c r="BB61" s="210"/>
      <c r="BC61" s="210"/>
      <c r="BD61" s="210"/>
      <c r="BE61" s="210"/>
      <c r="BF61" s="210"/>
      <c r="BG61" s="210"/>
      <c r="BH61" s="210"/>
      <c r="BI61" s="210"/>
      <c r="BJ61" s="210"/>
      <c r="BK61" s="210"/>
      <c r="BL61" s="210"/>
      <c r="BM61" s="210"/>
      <c r="BN61" s="210"/>
      <c r="BO61" s="210"/>
      <c r="BP61" s="210"/>
      <c r="BQ61" s="210"/>
      <c r="BR61" s="210"/>
      <c r="BS61" s="210"/>
      <c r="BT61" s="210"/>
      <c r="BU61" s="210"/>
      <c r="BV61" s="210"/>
      <c r="BW61" s="210"/>
      <c r="BX61" s="210"/>
      <c r="BY61" s="210"/>
      <c r="BZ61" s="210"/>
      <c r="CA61" s="210"/>
      <c r="CB61" s="210"/>
      <c r="CC61" s="210"/>
      <c r="CD61" s="210"/>
      <c r="CE61" s="210"/>
      <c r="CF61" s="210"/>
      <c r="CG61" s="210"/>
      <c r="CH61" s="210"/>
      <c r="CI61" s="210"/>
      <c r="CJ61" s="210"/>
      <c r="CK61" s="210"/>
      <c r="CL61" s="210"/>
      <c r="CM61" s="210"/>
      <c r="CN61" s="210"/>
      <c r="CO61" s="210"/>
      <c r="CP61" s="210"/>
      <c r="CQ61" s="210"/>
      <c r="CR61" s="210"/>
      <c r="CS61" s="210"/>
      <c r="CT61" s="210"/>
      <c r="CU61" s="210"/>
      <c r="CV61" s="210"/>
      <c r="CW61" s="210"/>
      <c r="CX61" s="210"/>
      <c r="CY61" s="210"/>
      <c r="CZ61" s="210"/>
      <c r="DA61" s="210"/>
      <c r="DB61" s="210"/>
      <c r="DC61" s="210"/>
      <c r="DD61" s="210"/>
      <c r="DE61" s="210"/>
      <c r="DF61" s="210"/>
      <c r="DG61" s="210"/>
      <c r="DH61" s="210"/>
      <c r="DI61" s="210"/>
      <c r="DJ61" s="210"/>
      <c r="DK61" s="210"/>
      <c r="DL61" s="210"/>
      <c r="DM61" s="210"/>
      <c r="DN61" s="210"/>
      <c r="DO61" s="210"/>
      <c r="DP61" s="210"/>
      <c r="DQ61" s="210"/>
      <c r="DR61" s="210"/>
      <c r="DS61" s="210"/>
      <c r="DT61" s="210"/>
      <c r="DU61" s="210"/>
      <c r="DV61" s="210"/>
      <c r="DW61" s="210"/>
      <c r="DX61" s="210"/>
      <c r="DY61" s="210"/>
    </row>
    <row r="62" spans="1:86" s="21" customFormat="1" ht="24.75" customHeight="1" thickBot="1">
      <c r="A62" s="215" t="s">
        <v>101</v>
      </c>
      <c r="B62" s="215"/>
      <c r="C62" s="215"/>
      <c r="D62" s="215"/>
      <c r="E62" s="215"/>
      <c r="F62" s="215"/>
      <c r="G62" s="215"/>
      <c r="H62" s="215"/>
      <c r="I62" s="215"/>
      <c r="J62" s="215"/>
      <c r="K62" s="215"/>
      <c r="L62" s="215"/>
      <c r="M62" s="215"/>
      <c r="N62" s="215"/>
      <c r="O62" s="215"/>
      <c r="P62" s="215"/>
      <c r="Q62" s="215"/>
      <c r="R62" s="215"/>
      <c r="S62" s="215"/>
      <c r="T62" s="215"/>
      <c r="U62" s="215"/>
      <c r="V62" s="215"/>
      <c r="W62" s="215"/>
      <c r="X62" s="215"/>
      <c r="Y62" s="215"/>
      <c r="Z62" s="215"/>
      <c r="AA62" s="215"/>
      <c r="AB62" s="215"/>
      <c r="AC62" s="215"/>
      <c r="AD62" s="215"/>
      <c r="AE62" s="217">
        <v>450</v>
      </c>
      <c r="AF62" s="217"/>
      <c r="AG62" s="217"/>
      <c r="AH62" s="217"/>
      <c r="AI62" s="217"/>
      <c r="AJ62" s="217"/>
      <c r="AK62" s="184" t="s">
        <v>35</v>
      </c>
      <c r="AL62" s="184"/>
      <c r="AM62" s="184"/>
      <c r="AN62" s="184"/>
      <c r="AO62" s="184"/>
      <c r="AP62" s="184"/>
      <c r="AQ62" s="184"/>
      <c r="AR62" s="184"/>
      <c r="AS62" s="184"/>
      <c r="AT62" s="216">
        <f>стр1!BB14-стр2!AT7</f>
        <v>-1104219.4599999934</v>
      </c>
      <c r="AU62" s="216"/>
      <c r="AV62" s="216"/>
      <c r="AW62" s="216"/>
      <c r="AX62" s="216"/>
      <c r="AY62" s="216"/>
      <c r="AZ62" s="216"/>
      <c r="BA62" s="216"/>
      <c r="BB62" s="216"/>
      <c r="BC62" s="216"/>
      <c r="BD62" s="216"/>
      <c r="BE62" s="216"/>
      <c r="BF62" s="216"/>
      <c r="BG62" s="216"/>
      <c r="BH62" s="216"/>
      <c r="BI62" s="216"/>
      <c r="BJ62" s="216"/>
      <c r="BK62" s="216">
        <f>стр1!BX14-стр2!BK7</f>
        <v>-306634.8400000036</v>
      </c>
      <c r="BL62" s="216"/>
      <c r="BM62" s="216"/>
      <c r="BN62" s="216"/>
      <c r="BO62" s="216"/>
      <c r="BP62" s="216"/>
      <c r="BQ62" s="216"/>
      <c r="BR62" s="216"/>
      <c r="BS62" s="216"/>
      <c r="BT62" s="216"/>
      <c r="BU62" s="216"/>
      <c r="BV62" s="216"/>
      <c r="BW62" s="208" t="s">
        <v>35</v>
      </c>
      <c r="BX62" s="208"/>
      <c r="BY62" s="208"/>
      <c r="BZ62" s="208"/>
      <c r="CA62" s="208"/>
      <c r="CB62" s="208"/>
      <c r="CC62" s="208"/>
      <c r="CD62" s="208"/>
      <c r="CE62" s="208"/>
      <c r="CF62" s="208"/>
      <c r="CG62" s="208"/>
      <c r="CH62" s="21">
        <f>BK62/AT62*100</f>
        <v>27.76937475816677</v>
      </c>
    </row>
    <row r="63" spans="46:74" ht="12.75" customHeight="1">
      <c r="AT63" s="214"/>
      <c r="AU63" s="214"/>
      <c r="AV63" s="214"/>
      <c r="AW63" s="214"/>
      <c r="AX63" s="214"/>
      <c r="AY63" s="214"/>
      <c r="AZ63" s="214"/>
      <c r="BA63" s="214"/>
      <c r="BB63" s="214"/>
      <c r="BC63" s="214"/>
      <c r="BD63" s="214"/>
      <c r="BE63" s="214"/>
      <c r="BF63" s="214"/>
      <c r="BG63" s="214"/>
      <c r="BH63" s="214"/>
      <c r="BI63" s="214"/>
      <c r="BJ63" s="214"/>
      <c r="BK63" s="212"/>
      <c r="BL63" s="213"/>
      <c r="BM63" s="213"/>
      <c r="BN63" s="213"/>
      <c r="BO63" s="213"/>
      <c r="BP63" s="213"/>
      <c r="BQ63" s="213"/>
      <c r="BR63" s="213"/>
      <c r="BS63" s="213"/>
      <c r="BT63" s="213"/>
      <c r="BU63" s="213"/>
      <c r="BV63" s="213"/>
    </row>
    <row r="65" spans="43:74" ht="12.75" customHeight="1">
      <c r="AQ65" s="206"/>
      <c r="AR65" s="206"/>
      <c r="BK65" s="207"/>
      <c r="BL65" s="110"/>
      <c r="BM65" s="110"/>
      <c r="BN65" s="110"/>
      <c r="BO65" s="110"/>
      <c r="BP65" s="110"/>
      <c r="BQ65" s="110"/>
      <c r="BR65" s="110"/>
      <c r="BS65" s="110"/>
      <c r="BT65" s="110"/>
      <c r="BU65" s="110"/>
      <c r="BV65" s="110"/>
    </row>
  </sheetData>
  <sheetProtection/>
  <mergeCells count="350">
    <mergeCell ref="A33:AD33"/>
    <mergeCell ref="AE33:AJ33"/>
    <mergeCell ref="AK33:AS33"/>
    <mergeCell ref="AT33:BJ33"/>
    <mergeCell ref="BK33:BV33"/>
    <mergeCell ref="BW33:CG33"/>
    <mergeCell ref="BW59:CG59"/>
    <mergeCell ref="A59:AD59"/>
    <mergeCell ref="AE59:AJ59"/>
    <mergeCell ref="AK59:AS59"/>
    <mergeCell ref="AT59:BJ59"/>
    <mergeCell ref="BK59:BV59"/>
    <mergeCell ref="A41:AD41"/>
    <mergeCell ref="AE41:AJ41"/>
    <mergeCell ref="AK41:AS41"/>
    <mergeCell ref="AT41:BJ41"/>
    <mergeCell ref="BK41:BV41"/>
    <mergeCell ref="BW41:CG41"/>
    <mergeCell ref="A40:AD40"/>
    <mergeCell ref="AE40:AJ40"/>
    <mergeCell ref="AK40:AS40"/>
    <mergeCell ref="AT40:BJ40"/>
    <mergeCell ref="BK40:BV40"/>
    <mergeCell ref="BW40:CG40"/>
    <mergeCell ref="A27:AD27"/>
    <mergeCell ref="AE27:AJ27"/>
    <mergeCell ref="AK27:AS27"/>
    <mergeCell ref="AT27:BJ27"/>
    <mergeCell ref="BK27:BV27"/>
    <mergeCell ref="BW27:CG27"/>
    <mergeCell ref="A23:AD23"/>
    <mergeCell ref="AE23:AJ23"/>
    <mergeCell ref="AK23:AS23"/>
    <mergeCell ref="AT23:BJ23"/>
    <mergeCell ref="BK23:BV23"/>
    <mergeCell ref="BW23:CG23"/>
    <mergeCell ref="AT38:BJ38"/>
    <mergeCell ref="AE37:AJ37"/>
    <mergeCell ref="AK37:AS37"/>
    <mergeCell ref="AT37:BJ37"/>
    <mergeCell ref="BK37:BV37"/>
    <mergeCell ref="AT46:BJ46"/>
    <mergeCell ref="BK46:BV46"/>
    <mergeCell ref="AK38:AS38"/>
    <mergeCell ref="AE46:AJ46"/>
    <mergeCell ref="AE45:AJ45"/>
    <mergeCell ref="AE35:AJ35"/>
    <mergeCell ref="BW38:CG38"/>
    <mergeCell ref="BW44:CG44"/>
    <mergeCell ref="AK47:AS47"/>
    <mergeCell ref="AK46:AS46"/>
    <mergeCell ref="BW45:CG45"/>
    <mergeCell ref="AT42:BJ42"/>
    <mergeCell ref="BK42:BV42"/>
    <mergeCell ref="BW47:CG47"/>
    <mergeCell ref="BW37:CG37"/>
    <mergeCell ref="BK49:BV49"/>
    <mergeCell ref="AT48:BJ48"/>
    <mergeCell ref="AT47:BJ47"/>
    <mergeCell ref="A48:AD48"/>
    <mergeCell ref="A47:AD47"/>
    <mergeCell ref="BK47:BV47"/>
    <mergeCell ref="BK60:BV60"/>
    <mergeCell ref="BK55:BV55"/>
    <mergeCell ref="AT53:BJ53"/>
    <mergeCell ref="AT57:BJ57"/>
    <mergeCell ref="AT60:BJ60"/>
    <mergeCell ref="BK53:BV53"/>
    <mergeCell ref="AT58:BJ58"/>
    <mergeCell ref="BK57:BV57"/>
    <mergeCell ref="BK58:BV58"/>
    <mergeCell ref="AT54:BJ54"/>
    <mergeCell ref="BK62:BV62"/>
    <mergeCell ref="AE62:AJ62"/>
    <mergeCell ref="AT62:BJ62"/>
    <mergeCell ref="BW60:CG60"/>
    <mergeCell ref="AE57:AJ57"/>
    <mergeCell ref="AE58:AJ58"/>
    <mergeCell ref="AK58:AS58"/>
    <mergeCell ref="AK57:AS57"/>
    <mergeCell ref="AE60:AJ60"/>
    <mergeCell ref="AK60:AS60"/>
    <mergeCell ref="BW9:CG9"/>
    <mergeCell ref="BK9:BV9"/>
    <mergeCell ref="AQ65:AR65"/>
    <mergeCell ref="BK65:BV65"/>
    <mergeCell ref="BW62:CG62"/>
    <mergeCell ref="A61:IV61"/>
    <mergeCell ref="BK63:BV63"/>
    <mergeCell ref="AT63:BJ63"/>
    <mergeCell ref="A62:AD62"/>
    <mergeCell ref="AK62:AS62"/>
    <mergeCell ref="BW16:CG16"/>
    <mergeCell ref="BW19:CG19"/>
    <mergeCell ref="BK10:BV10"/>
    <mergeCell ref="BK16:BV16"/>
    <mergeCell ref="BK18:BV18"/>
    <mergeCell ref="BK17:BV17"/>
    <mergeCell ref="BK19:BV19"/>
    <mergeCell ref="BW17:CG17"/>
    <mergeCell ref="BW18:CG18"/>
    <mergeCell ref="A60:AD60"/>
    <mergeCell ref="A58:AD58"/>
    <mergeCell ref="A53:AD53"/>
    <mergeCell ref="CM7:DY7"/>
    <mergeCell ref="BK7:BV7"/>
    <mergeCell ref="CJ7:CL7"/>
    <mergeCell ref="BW7:CG7"/>
    <mergeCell ref="BW8:CG8"/>
    <mergeCell ref="BK8:BV8"/>
    <mergeCell ref="BW10:CG10"/>
    <mergeCell ref="A54:AD54"/>
    <mergeCell ref="A46:AD46"/>
    <mergeCell ref="A55:AD55"/>
    <mergeCell ref="A45:AD45"/>
    <mergeCell ref="A50:AD50"/>
    <mergeCell ref="AE50:AJ50"/>
    <mergeCell ref="AE49:AJ49"/>
    <mergeCell ref="A49:AD49"/>
    <mergeCell ref="A51:AD51"/>
    <mergeCell ref="A52:AD52"/>
    <mergeCell ref="BK22:BV22"/>
    <mergeCell ref="BK25:BV25"/>
    <mergeCell ref="BK24:BV24"/>
    <mergeCell ref="BK28:BV28"/>
    <mergeCell ref="AE34:AJ34"/>
    <mergeCell ref="AE31:AJ31"/>
    <mergeCell ref="AK34:AS34"/>
    <mergeCell ref="AT25:BJ25"/>
    <mergeCell ref="AT31:BJ31"/>
    <mergeCell ref="AK25:AS25"/>
    <mergeCell ref="BW24:CG24"/>
    <mergeCell ref="BW22:CG22"/>
    <mergeCell ref="BW25:CG25"/>
    <mergeCell ref="BW34:CG34"/>
    <mergeCell ref="BK29:BV29"/>
    <mergeCell ref="AE29:AJ29"/>
    <mergeCell ref="AE30:AJ30"/>
    <mergeCell ref="BK34:BV34"/>
    <mergeCell ref="BK30:BV30"/>
    <mergeCell ref="AK32:AS32"/>
    <mergeCell ref="AT20:BJ20"/>
    <mergeCell ref="AK30:AS30"/>
    <mergeCell ref="AK31:AS31"/>
    <mergeCell ref="AT29:BJ29"/>
    <mergeCell ref="AT24:BJ24"/>
    <mergeCell ref="AT22:BJ22"/>
    <mergeCell ref="BK20:BV20"/>
    <mergeCell ref="BW20:CG20"/>
    <mergeCell ref="BW31:CG31"/>
    <mergeCell ref="BK21:BV21"/>
    <mergeCell ref="AK21:AS21"/>
    <mergeCell ref="BW21:CG21"/>
    <mergeCell ref="AK24:AS24"/>
    <mergeCell ref="AT21:BJ21"/>
    <mergeCell ref="AK22:AS22"/>
    <mergeCell ref="AK28:AS28"/>
    <mergeCell ref="AK9:AS9"/>
    <mergeCell ref="AT18:BJ18"/>
    <mergeCell ref="AT16:BJ16"/>
    <mergeCell ref="A17:AD17"/>
    <mergeCell ref="AK20:AS20"/>
    <mergeCell ref="AT17:BJ17"/>
    <mergeCell ref="AK17:AS17"/>
    <mergeCell ref="AK19:AS19"/>
    <mergeCell ref="AT19:BJ19"/>
    <mergeCell ref="AE20:AJ20"/>
    <mergeCell ref="AE8:AJ8"/>
    <mergeCell ref="AT10:BJ10"/>
    <mergeCell ref="A24:AD24"/>
    <mergeCell ref="A7:AD7"/>
    <mergeCell ref="AK7:AS7"/>
    <mergeCell ref="AE10:AJ10"/>
    <mergeCell ref="AK10:AS10"/>
    <mergeCell ref="A9:AD9"/>
    <mergeCell ref="AE9:AJ9"/>
    <mergeCell ref="A19:AD19"/>
    <mergeCell ref="A10:AD10"/>
    <mergeCell ref="A8:AD8"/>
    <mergeCell ref="AT7:BJ7"/>
    <mergeCell ref="A18:AD18"/>
    <mergeCell ref="AE16:AJ16"/>
    <mergeCell ref="AK18:AS18"/>
    <mergeCell ref="AE18:AJ18"/>
    <mergeCell ref="AE17:AJ17"/>
    <mergeCell ref="AT8:BJ8"/>
    <mergeCell ref="AK16:AS16"/>
    <mergeCell ref="BW4:CG5"/>
    <mergeCell ref="AK6:AS6"/>
    <mergeCell ref="BW6:CG6"/>
    <mergeCell ref="BK6:BV6"/>
    <mergeCell ref="AT6:BJ6"/>
    <mergeCell ref="AK8:AS8"/>
    <mergeCell ref="AE6:AJ6"/>
    <mergeCell ref="AE19:AJ19"/>
    <mergeCell ref="A2:CG2"/>
    <mergeCell ref="A4:AD5"/>
    <mergeCell ref="AE4:AJ5"/>
    <mergeCell ref="AK4:AS5"/>
    <mergeCell ref="AT4:BJ5"/>
    <mergeCell ref="BK4:BV5"/>
    <mergeCell ref="AT9:BJ9"/>
    <mergeCell ref="A16:AD16"/>
    <mergeCell ref="AE25:AJ25"/>
    <mergeCell ref="AE24:AJ24"/>
    <mergeCell ref="AE7:AJ7"/>
    <mergeCell ref="A6:AD6"/>
    <mergeCell ref="AE21:AJ21"/>
    <mergeCell ref="A20:AD20"/>
    <mergeCell ref="A21:AD21"/>
    <mergeCell ref="AE22:AJ22"/>
    <mergeCell ref="A25:AD25"/>
    <mergeCell ref="A22:AD22"/>
    <mergeCell ref="BW55:CG55"/>
    <mergeCell ref="BK48:BV48"/>
    <mergeCell ref="AT44:BJ44"/>
    <mergeCell ref="BK45:BV45"/>
    <mergeCell ref="BW57:CG57"/>
    <mergeCell ref="BW54:CG54"/>
    <mergeCell ref="BK54:BV54"/>
    <mergeCell ref="BW48:CG48"/>
    <mergeCell ref="BW49:CG49"/>
    <mergeCell ref="BK44:BV44"/>
    <mergeCell ref="BK38:BV38"/>
    <mergeCell ref="A28:AD28"/>
    <mergeCell ref="AE28:AJ28"/>
    <mergeCell ref="AK29:AS29"/>
    <mergeCell ref="AT30:BJ30"/>
    <mergeCell ref="AT35:BJ35"/>
    <mergeCell ref="BK31:BV31"/>
    <mergeCell ref="A30:AD30"/>
    <mergeCell ref="AE38:AJ38"/>
    <mergeCell ref="AK35:AS35"/>
    <mergeCell ref="AE42:AJ42"/>
    <mergeCell ref="A44:AD44"/>
    <mergeCell ref="BW53:CG53"/>
    <mergeCell ref="AT32:BJ32"/>
    <mergeCell ref="BK35:BV35"/>
    <mergeCell ref="BW35:CG35"/>
    <mergeCell ref="BK32:BV32"/>
    <mergeCell ref="BW32:CG32"/>
    <mergeCell ref="BW46:CG46"/>
    <mergeCell ref="AT45:BJ45"/>
    <mergeCell ref="AT55:BJ55"/>
    <mergeCell ref="AE55:AJ55"/>
    <mergeCell ref="AE54:AJ54"/>
    <mergeCell ref="AK54:AS54"/>
    <mergeCell ref="AK55:AS55"/>
    <mergeCell ref="AT49:BJ49"/>
    <mergeCell ref="AT50:BJ50"/>
    <mergeCell ref="AK49:AS49"/>
    <mergeCell ref="AE51:AJ51"/>
    <mergeCell ref="AK51:AS51"/>
    <mergeCell ref="AK45:AS45"/>
    <mergeCell ref="AK44:AS44"/>
    <mergeCell ref="AK42:AS42"/>
    <mergeCell ref="BW30:CG30"/>
    <mergeCell ref="BW28:CG28"/>
    <mergeCell ref="BW29:CG29"/>
    <mergeCell ref="BW39:CG39"/>
    <mergeCell ref="BW42:CG42"/>
    <mergeCell ref="AT34:BJ34"/>
    <mergeCell ref="AT28:BJ28"/>
    <mergeCell ref="A31:AD31"/>
    <mergeCell ref="A42:AD42"/>
    <mergeCell ref="AK53:AS53"/>
    <mergeCell ref="AE53:AJ53"/>
    <mergeCell ref="A32:AD32"/>
    <mergeCell ref="A35:AD35"/>
    <mergeCell ref="AK48:AS48"/>
    <mergeCell ref="AE47:AJ47"/>
    <mergeCell ref="AE48:AJ48"/>
    <mergeCell ref="AK50:AS50"/>
    <mergeCell ref="BK50:BV50"/>
    <mergeCell ref="BW56:CG56"/>
    <mergeCell ref="AE32:AJ32"/>
    <mergeCell ref="A29:AD29"/>
    <mergeCell ref="A34:AD34"/>
    <mergeCell ref="AE44:AJ44"/>
    <mergeCell ref="A38:AD38"/>
    <mergeCell ref="A37:AD37"/>
    <mergeCell ref="AT39:BJ39"/>
    <mergeCell ref="BK39:BV39"/>
    <mergeCell ref="BW58:CG58"/>
    <mergeCell ref="A56:AD56"/>
    <mergeCell ref="AE56:AJ56"/>
    <mergeCell ref="AK56:AS56"/>
    <mergeCell ref="AT56:BJ56"/>
    <mergeCell ref="BK56:BV56"/>
    <mergeCell ref="A57:AD57"/>
    <mergeCell ref="AT51:BJ51"/>
    <mergeCell ref="BK51:BV51"/>
    <mergeCell ref="BW51:CG51"/>
    <mergeCell ref="BW50:CG50"/>
    <mergeCell ref="A36:AD36"/>
    <mergeCell ref="AE36:AJ36"/>
    <mergeCell ref="AK36:AS36"/>
    <mergeCell ref="AT36:BJ36"/>
    <mergeCell ref="BK36:BV36"/>
    <mergeCell ref="BW36:CG36"/>
    <mergeCell ref="A11:AD11"/>
    <mergeCell ref="AE11:AJ11"/>
    <mergeCell ref="AK11:AS11"/>
    <mergeCell ref="AT11:BJ11"/>
    <mergeCell ref="BK11:BV11"/>
    <mergeCell ref="BW11:CG11"/>
    <mergeCell ref="A12:AD12"/>
    <mergeCell ref="AE12:AJ12"/>
    <mergeCell ref="AK12:AS12"/>
    <mergeCell ref="AT12:BJ12"/>
    <mergeCell ref="BK12:BV12"/>
    <mergeCell ref="BW12:CG12"/>
    <mergeCell ref="A13:AD13"/>
    <mergeCell ref="AE13:AJ13"/>
    <mergeCell ref="AK13:AS13"/>
    <mergeCell ref="AT13:BJ13"/>
    <mergeCell ref="BK13:BV13"/>
    <mergeCell ref="BW13:CG13"/>
    <mergeCell ref="A14:AD14"/>
    <mergeCell ref="AE14:AJ14"/>
    <mergeCell ref="AK14:AS14"/>
    <mergeCell ref="AT14:BJ14"/>
    <mergeCell ref="BK14:BV14"/>
    <mergeCell ref="BW14:CG14"/>
    <mergeCell ref="A15:AD15"/>
    <mergeCell ref="AE15:AJ15"/>
    <mergeCell ref="AK15:AS15"/>
    <mergeCell ref="AT15:BJ15"/>
    <mergeCell ref="BK15:BV15"/>
    <mergeCell ref="BW15:CG15"/>
    <mergeCell ref="BW43:CG43"/>
    <mergeCell ref="A26:AD26"/>
    <mergeCell ref="AE26:AJ26"/>
    <mergeCell ref="AK26:AS26"/>
    <mergeCell ref="AT26:BJ26"/>
    <mergeCell ref="BK26:BV26"/>
    <mergeCell ref="BW26:CG26"/>
    <mergeCell ref="A39:AD39"/>
    <mergeCell ref="AE39:AJ39"/>
    <mergeCell ref="AK39:AS39"/>
    <mergeCell ref="AE52:AJ52"/>
    <mergeCell ref="AK52:AS52"/>
    <mergeCell ref="AT52:BJ52"/>
    <mergeCell ref="BK52:BV52"/>
    <mergeCell ref="BW52:CG52"/>
    <mergeCell ref="A43:AD43"/>
    <mergeCell ref="AE43:AJ43"/>
    <mergeCell ref="AK43:AS43"/>
    <mergeCell ref="AT43:BJ43"/>
    <mergeCell ref="BK43:BV43"/>
  </mergeCells>
  <printOptions/>
  <pageMargins left="0.6299212598425197" right="0.1968503937007874" top="0.2362204724409449" bottom="0.15748031496062992" header="0.15748031496062992" footer="0.5118110236220472"/>
  <pageSetup fitToWidth="0" horizontalDpi="600" verticalDpi="600" orientation="portrait" paperSize="9" scale="45" r:id="rId1"/>
  <headerFooter alignWithMargins="0">
    <oddHeader>&amp;R&amp;"Times New Roman,Обычный"&amp;7Подготовлено с использованием системы КонсультантПлюс</oddHeader>
  </headerFooter>
  <rowBreaks count="2" manualBreakCount="2">
    <brk id="24" max="84" man="1"/>
    <brk id="44" max="8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F42"/>
  <sheetViews>
    <sheetView tabSelected="1" view="pageBreakPreview" zoomScaleSheetLayoutView="100" zoomScalePageLayoutView="0" workbookViewId="0" topLeftCell="A1">
      <selection activeCell="BY22" sqref="BY22:CN23"/>
    </sheetView>
  </sheetViews>
  <sheetFormatPr defaultColWidth="0.875" defaultRowHeight="12.75"/>
  <cols>
    <col min="1" max="25" width="0.875" style="2" customWidth="1"/>
    <col min="26" max="26" width="2.25390625" style="2" customWidth="1"/>
    <col min="27" max="27" width="1.875" style="2" customWidth="1"/>
    <col min="28" max="30" width="0.875" style="2" customWidth="1"/>
    <col min="31" max="31" width="2.875" style="2" customWidth="1"/>
    <col min="32" max="50" width="0.875" style="2" customWidth="1"/>
    <col min="51" max="51" width="12.875" style="2" customWidth="1"/>
    <col min="52" max="91" width="0.875" style="2" customWidth="1"/>
    <col min="92" max="92" width="2.875" style="2" customWidth="1"/>
    <col min="93" max="107" width="0.875" style="2" customWidth="1"/>
    <col min="108" max="108" width="2.125" style="2" customWidth="1"/>
    <col min="109" max="16384" width="0.875" style="2" customWidth="1"/>
  </cols>
  <sheetData>
    <row r="1" ht="12">
      <c r="DD1" s="6" t="s">
        <v>36</v>
      </c>
    </row>
    <row r="2" spans="1:108" s="8" customFormat="1" ht="25.5" customHeight="1">
      <c r="A2" s="234" t="s">
        <v>103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4"/>
      <c r="AR2" s="234"/>
      <c r="AS2" s="234"/>
      <c r="AT2" s="234"/>
      <c r="AU2" s="234"/>
      <c r="AV2" s="234"/>
      <c r="AW2" s="234"/>
      <c r="AX2" s="234"/>
      <c r="AY2" s="234"/>
      <c r="AZ2" s="234"/>
      <c r="BA2" s="234"/>
      <c r="BB2" s="234"/>
      <c r="BC2" s="234"/>
      <c r="BD2" s="234"/>
      <c r="BE2" s="234"/>
      <c r="BF2" s="234"/>
      <c r="BG2" s="234"/>
      <c r="BH2" s="234"/>
      <c r="BI2" s="234"/>
      <c r="BJ2" s="234"/>
      <c r="BK2" s="234"/>
      <c r="BL2" s="234"/>
      <c r="BM2" s="234"/>
      <c r="BN2" s="234"/>
      <c r="BO2" s="234"/>
      <c r="BP2" s="234"/>
      <c r="BQ2" s="234"/>
      <c r="BR2" s="234"/>
      <c r="BS2" s="234"/>
      <c r="BT2" s="234"/>
      <c r="BU2" s="234"/>
      <c r="BV2" s="234"/>
      <c r="BW2" s="234"/>
      <c r="BX2" s="234"/>
      <c r="BY2" s="234"/>
      <c r="BZ2" s="234"/>
      <c r="CA2" s="234"/>
      <c r="CB2" s="234"/>
      <c r="CC2" s="234"/>
      <c r="CD2" s="234"/>
      <c r="CE2" s="234"/>
      <c r="CF2" s="234"/>
      <c r="CG2" s="234"/>
      <c r="CH2" s="234"/>
      <c r="CI2" s="234"/>
      <c r="CJ2" s="234"/>
      <c r="CK2" s="234"/>
      <c r="CL2" s="234"/>
      <c r="CM2" s="234"/>
      <c r="CN2" s="234"/>
      <c r="CO2" s="234"/>
      <c r="CP2" s="234"/>
      <c r="CQ2" s="234"/>
      <c r="CR2" s="234"/>
      <c r="CS2" s="234"/>
      <c r="CT2" s="234"/>
      <c r="CU2" s="234"/>
      <c r="CV2" s="234"/>
      <c r="CW2" s="234"/>
      <c r="CX2" s="234"/>
      <c r="CY2" s="234"/>
      <c r="CZ2" s="234"/>
      <c r="DA2" s="234"/>
      <c r="DB2" s="234"/>
      <c r="DC2" s="234"/>
      <c r="DD2" s="234"/>
    </row>
    <row r="3" spans="1:108" s="14" customFormat="1" ht="56.25" customHeight="1">
      <c r="A3" s="243" t="s">
        <v>89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 t="s">
        <v>90</v>
      </c>
      <c r="AC3" s="238"/>
      <c r="AD3" s="238"/>
      <c r="AE3" s="238"/>
      <c r="AF3" s="238"/>
      <c r="AG3" s="238"/>
      <c r="AH3" s="238" t="s">
        <v>104</v>
      </c>
      <c r="AI3" s="238"/>
      <c r="AJ3" s="238"/>
      <c r="AK3" s="238"/>
      <c r="AL3" s="238"/>
      <c r="AM3" s="238"/>
      <c r="AN3" s="238"/>
      <c r="AO3" s="238"/>
      <c r="AP3" s="238"/>
      <c r="AQ3" s="238"/>
      <c r="AR3" s="238"/>
      <c r="AS3" s="238"/>
      <c r="AT3" s="238"/>
      <c r="AU3" s="238"/>
      <c r="AV3" s="238"/>
      <c r="AW3" s="238"/>
      <c r="AX3" s="238"/>
      <c r="AY3" s="238"/>
      <c r="AZ3" s="238"/>
      <c r="BA3" s="238"/>
      <c r="BB3" s="238"/>
      <c r="BC3" s="238" t="s">
        <v>37</v>
      </c>
      <c r="BD3" s="238"/>
      <c r="BE3" s="238"/>
      <c r="BF3" s="238"/>
      <c r="BG3" s="238"/>
      <c r="BH3" s="238"/>
      <c r="BI3" s="238"/>
      <c r="BJ3" s="238"/>
      <c r="BK3" s="238"/>
      <c r="BL3" s="238"/>
      <c r="BM3" s="238"/>
      <c r="BN3" s="238"/>
      <c r="BO3" s="238"/>
      <c r="BP3" s="238"/>
      <c r="BQ3" s="238"/>
      <c r="BR3" s="238"/>
      <c r="BS3" s="238"/>
      <c r="BT3" s="238"/>
      <c r="BU3" s="238"/>
      <c r="BV3" s="238"/>
      <c r="BW3" s="238"/>
      <c r="BX3" s="238"/>
      <c r="BY3" s="238" t="s">
        <v>92</v>
      </c>
      <c r="BZ3" s="238"/>
      <c r="CA3" s="238"/>
      <c r="CB3" s="238"/>
      <c r="CC3" s="238"/>
      <c r="CD3" s="238"/>
      <c r="CE3" s="238"/>
      <c r="CF3" s="238"/>
      <c r="CG3" s="238"/>
      <c r="CH3" s="238"/>
      <c r="CI3" s="238"/>
      <c r="CJ3" s="238"/>
      <c r="CK3" s="238"/>
      <c r="CL3" s="238"/>
      <c r="CM3" s="238"/>
      <c r="CN3" s="238"/>
      <c r="CO3" s="238" t="s">
        <v>93</v>
      </c>
      <c r="CP3" s="238"/>
      <c r="CQ3" s="238"/>
      <c r="CR3" s="238"/>
      <c r="CS3" s="238"/>
      <c r="CT3" s="238"/>
      <c r="CU3" s="238"/>
      <c r="CV3" s="238"/>
      <c r="CW3" s="238"/>
      <c r="CX3" s="238"/>
      <c r="CY3" s="238"/>
      <c r="CZ3" s="238"/>
      <c r="DA3" s="238"/>
      <c r="DB3" s="238"/>
      <c r="DC3" s="238"/>
      <c r="DD3" s="244"/>
    </row>
    <row r="4" spans="1:108" s="9" customFormat="1" ht="12" customHeight="1" thickBot="1">
      <c r="A4" s="235">
        <v>1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7">
        <v>2</v>
      </c>
      <c r="AC4" s="237"/>
      <c r="AD4" s="237"/>
      <c r="AE4" s="237"/>
      <c r="AF4" s="237"/>
      <c r="AG4" s="237"/>
      <c r="AH4" s="237">
        <v>3</v>
      </c>
      <c r="AI4" s="237"/>
      <c r="AJ4" s="237"/>
      <c r="AK4" s="237"/>
      <c r="AL4" s="237"/>
      <c r="AM4" s="237"/>
      <c r="AN4" s="237"/>
      <c r="AO4" s="237"/>
      <c r="AP4" s="237"/>
      <c r="AQ4" s="237"/>
      <c r="AR4" s="237"/>
      <c r="AS4" s="237"/>
      <c r="AT4" s="237"/>
      <c r="AU4" s="237"/>
      <c r="AV4" s="237"/>
      <c r="AW4" s="237"/>
      <c r="AX4" s="237"/>
      <c r="AY4" s="237"/>
      <c r="AZ4" s="237"/>
      <c r="BA4" s="237"/>
      <c r="BB4" s="237"/>
      <c r="BC4" s="237">
        <v>4</v>
      </c>
      <c r="BD4" s="237"/>
      <c r="BE4" s="237"/>
      <c r="BF4" s="237"/>
      <c r="BG4" s="237"/>
      <c r="BH4" s="237"/>
      <c r="BI4" s="237"/>
      <c r="BJ4" s="237"/>
      <c r="BK4" s="237"/>
      <c r="BL4" s="237"/>
      <c r="BM4" s="237"/>
      <c r="BN4" s="237"/>
      <c r="BO4" s="237"/>
      <c r="BP4" s="237"/>
      <c r="BQ4" s="237"/>
      <c r="BR4" s="237"/>
      <c r="BS4" s="237"/>
      <c r="BT4" s="237"/>
      <c r="BU4" s="237"/>
      <c r="BV4" s="237"/>
      <c r="BW4" s="237"/>
      <c r="BX4" s="237"/>
      <c r="BY4" s="237">
        <v>5</v>
      </c>
      <c r="BZ4" s="237"/>
      <c r="CA4" s="237"/>
      <c r="CB4" s="237"/>
      <c r="CC4" s="237"/>
      <c r="CD4" s="237"/>
      <c r="CE4" s="237"/>
      <c r="CF4" s="237"/>
      <c r="CG4" s="237"/>
      <c r="CH4" s="237"/>
      <c r="CI4" s="237"/>
      <c r="CJ4" s="237"/>
      <c r="CK4" s="237"/>
      <c r="CL4" s="237"/>
      <c r="CM4" s="237"/>
      <c r="CN4" s="237"/>
      <c r="CO4" s="237">
        <v>6</v>
      </c>
      <c r="CP4" s="237"/>
      <c r="CQ4" s="237"/>
      <c r="CR4" s="237"/>
      <c r="CS4" s="237"/>
      <c r="CT4" s="237"/>
      <c r="CU4" s="237"/>
      <c r="CV4" s="237"/>
      <c r="CW4" s="237"/>
      <c r="CX4" s="237"/>
      <c r="CY4" s="237"/>
      <c r="CZ4" s="237"/>
      <c r="DA4" s="237"/>
      <c r="DB4" s="237"/>
      <c r="DC4" s="237"/>
      <c r="DD4" s="245"/>
    </row>
    <row r="5" spans="1:108" s="15" customFormat="1" ht="23.25" customHeight="1">
      <c r="A5" s="246" t="s">
        <v>59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7"/>
      <c r="AB5" s="248" t="s">
        <v>38</v>
      </c>
      <c r="AC5" s="249"/>
      <c r="AD5" s="249"/>
      <c r="AE5" s="249"/>
      <c r="AF5" s="249"/>
      <c r="AG5" s="249"/>
      <c r="AH5" s="242" t="s">
        <v>105</v>
      </c>
      <c r="AI5" s="242"/>
      <c r="AJ5" s="242"/>
      <c r="AK5" s="242"/>
      <c r="AL5" s="242"/>
      <c r="AM5" s="242"/>
      <c r="AN5" s="242"/>
      <c r="AO5" s="242"/>
      <c r="AP5" s="242"/>
      <c r="AQ5" s="242"/>
      <c r="AR5" s="242"/>
      <c r="AS5" s="242"/>
      <c r="AT5" s="242"/>
      <c r="AU5" s="242"/>
      <c r="AV5" s="242"/>
      <c r="AW5" s="242"/>
      <c r="AX5" s="242"/>
      <c r="AY5" s="242"/>
      <c r="AZ5" s="242"/>
      <c r="BA5" s="242"/>
      <c r="BB5" s="242"/>
      <c r="BC5" s="239">
        <f>BC24</f>
        <v>1104219.4599999934</v>
      </c>
      <c r="BD5" s="240"/>
      <c r="BE5" s="240"/>
      <c r="BF5" s="240"/>
      <c r="BG5" s="240"/>
      <c r="BH5" s="240"/>
      <c r="BI5" s="240"/>
      <c r="BJ5" s="240"/>
      <c r="BK5" s="240"/>
      <c r="BL5" s="240"/>
      <c r="BM5" s="240"/>
      <c r="BN5" s="240"/>
      <c r="BO5" s="240"/>
      <c r="BP5" s="240"/>
      <c r="BQ5" s="240"/>
      <c r="BR5" s="240"/>
      <c r="BS5" s="240"/>
      <c r="BT5" s="240"/>
      <c r="BU5" s="240"/>
      <c r="BV5" s="240"/>
      <c r="BW5" s="240"/>
      <c r="BX5" s="240"/>
      <c r="BY5" s="239">
        <f>BY24+BY17+BY19</f>
        <v>306634.8399999961</v>
      </c>
      <c r="BZ5" s="240"/>
      <c r="CA5" s="240"/>
      <c r="CB5" s="240"/>
      <c r="CC5" s="240"/>
      <c r="CD5" s="240"/>
      <c r="CE5" s="240"/>
      <c r="CF5" s="240"/>
      <c r="CG5" s="240"/>
      <c r="CH5" s="240"/>
      <c r="CI5" s="240"/>
      <c r="CJ5" s="240"/>
      <c r="CK5" s="240"/>
      <c r="CL5" s="240"/>
      <c r="CM5" s="240"/>
      <c r="CN5" s="240"/>
      <c r="CO5" s="239">
        <f>BC5-BY5</f>
        <v>797584.6199999973</v>
      </c>
      <c r="CP5" s="240"/>
      <c r="CQ5" s="240"/>
      <c r="CR5" s="240"/>
      <c r="CS5" s="240"/>
      <c r="CT5" s="240"/>
      <c r="CU5" s="240"/>
      <c r="CV5" s="240"/>
      <c r="CW5" s="240"/>
      <c r="CX5" s="240"/>
      <c r="CY5" s="240"/>
      <c r="CZ5" s="240"/>
      <c r="DA5" s="240"/>
      <c r="DB5" s="240"/>
      <c r="DC5" s="240"/>
      <c r="DD5" s="241"/>
    </row>
    <row r="6" spans="1:108" s="15" customFormat="1" ht="13.5" customHeight="1">
      <c r="A6" s="220" t="s">
        <v>95</v>
      </c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1"/>
      <c r="AB6" s="222" t="s">
        <v>39</v>
      </c>
      <c r="AC6" s="223"/>
      <c r="AD6" s="223"/>
      <c r="AE6" s="223"/>
      <c r="AF6" s="223"/>
      <c r="AG6" s="224"/>
      <c r="AH6" s="228" t="s">
        <v>105</v>
      </c>
      <c r="AI6" s="229"/>
      <c r="AJ6" s="229"/>
      <c r="AK6" s="229"/>
      <c r="AL6" s="229"/>
      <c r="AM6" s="229"/>
      <c r="AN6" s="229"/>
      <c r="AO6" s="229"/>
      <c r="AP6" s="229"/>
      <c r="AQ6" s="229"/>
      <c r="AR6" s="229"/>
      <c r="AS6" s="229"/>
      <c r="AT6" s="229"/>
      <c r="AU6" s="229"/>
      <c r="AV6" s="229"/>
      <c r="AW6" s="229"/>
      <c r="AX6" s="229"/>
      <c r="AY6" s="229"/>
      <c r="AZ6" s="229"/>
      <c r="BA6" s="229"/>
      <c r="BB6" s="230"/>
      <c r="BC6" s="250" t="s">
        <v>11</v>
      </c>
      <c r="BD6" s="251"/>
      <c r="BE6" s="251"/>
      <c r="BF6" s="251"/>
      <c r="BG6" s="251"/>
      <c r="BH6" s="251"/>
      <c r="BI6" s="251"/>
      <c r="BJ6" s="251"/>
      <c r="BK6" s="251"/>
      <c r="BL6" s="251"/>
      <c r="BM6" s="251"/>
      <c r="BN6" s="251"/>
      <c r="BO6" s="251"/>
      <c r="BP6" s="251"/>
      <c r="BQ6" s="251"/>
      <c r="BR6" s="251"/>
      <c r="BS6" s="251"/>
      <c r="BT6" s="251"/>
      <c r="BU6" s="251"/>
      <c r="BV6" s="251"/>
      <c r="BW6" s="251"/>
      <c r="BX6" s="256"/>
      <c r="BY6" s="250" t="s">
        <v>11</v>
      </c>
      <c r="BZ6" s="251"/>
      <c r="CA6" s="251"/>
      <c r="CB6" s="251"/>
      <c r="CC6" s="251"/>
      <c r="CD6" s="251"/>
      <c r="CE6" s="251"/>
      <c r="CF6" s="251"/>
      <c r="CG6" s="251"/>
      <c r="CH6" s="251"/>
      <c r="CI6" s="251"/>
      <c r="CJ6" s="251"/>
      <c r="CK6" s="251"/>
      <c r="CL6" s="251"/>
      <c r="CM6" s="251"/>
      <c r="CN6" s="256"/>
      <c r="CO6" s="250" t="s">
        <v>11</v>
      </c>
      <c r="CP6" s="251"/>
      <c r="CQ6" s="251"/>
      <c r="CR6" s="251"/>
      <c r="CS6" s="251"/>
      <c r="CT6" s="251"/>
      <c r="CU6" s="251"/>
      <c r="CV6" s="251"/>
      <c r="CW6" s="251"/>
      <c r="CX6" s="251"/>
      <c r="CY6" s="251"/>
      <c r="CZ6" s="251"/>
      <c r="DA6" s="251"/>
      <c r="DB6" s="251"/>
      <c r="DC6" s="251"/>
      <c r="DD6" s="252"/>
    </row>
    <row r="7" spans="1:108" ht="23.25" customHeight="1">
      <c r="A7" s="258" t="s">
        <v>106</v>
      </c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8"/>
      <c r="Y7" s="258"/>
      <c r="Z7" s="258"/>
      <c r="AA7" s="259"/>
      <c r="AB7" s="225"/>
      <c r="AC7" s="226"/>
      <c r="AD7" s="226"/>
      <c r="AE7" s="226"/>
      <c r="AF7" s="226"/>
      <c r="AG7" s="227"/>
      <c r="AH7" s="231"/>
      <c r="AI7" s="232"/>
      <c r="AJ7" s="232"/>
      <c r="AK7" s="232"/>
      <c r="AL7" s="232"/>
      <c r="AM7" s="232"/>
      <c r="AN7" s="232"/>
      <c r="AO7" s="232"/>
      <c r="AP7" s="232"/>
      <c r="AQ7" s="232"/>
      <c r="AR7" s="232"/>
      <c r="AS7" s="232"/>
      <c r="AT7" s="232"/>
      <c r="AU7" s="232"/>
      <c r="AV7" s="232"/>
      <c r="AW7" s="232"/>
      <c r="AX7" s="232"/>
      <c r="AY7" s="232"/>
      <c r="AZ7" s="232"/>
      <c r="BA7" s="232"/>
      <c r="BB7" s="233"/>
      <c r="BC7" s="253"/>
      <c r="BD7" s="254"/>
      <c r="BE7" s="254"/>
      <c r="BF7" s="254"/>
      <c r="BG7" s="254"/>
      <c r="BH7" s="254"/>
      <c r="BI7" s="254"/>
      <c r="BJ7" s="254"/>
      <c r="BK7" s="254"/>
      <c r="BL7" s="254"/>
      <c r="BM7" s="254"/>
      <c r="BN7" s="254"/>
      <c r="BO7" s="254"/>
      <c r="BP7" s="254"/>
      <c r="BQ7" s="254"/>
      <c r="BR7" s="254"/>
      <c r="BS7" s="254"/>
      <c r="BT7" s="254"/>
      <c r="BU7" s="254"/>
      <c r="BV7" s="254"/>
      <c r="BW7" s="254"/>
      <c r="BX7" s="257"/>
      <c r="BY7" s="253"/>
      <c r="BZ7" s="254"/>
      <c r="CA7" s="254"/>
      <c r="CB7" s="254"/>
      <c r="CC7" s="254"/>
      <c r="CD7" s="254"/>
      <c r="CE7" s="254"/>
      <c r="CF7" s="254"/>
      <c r="CG7" s="254"/>
      <c r="CH7" s="254"/>
      <c r="CI7" s="254"/>
      <c r="CJ7" s="254"/>
      <c r="CK7" s="254"/>
      <c r="CL7" s="254"/>
      <c r="CM7" s="254"/>
      <c r="CN7" s="257"/>
      <c r="CO7" s="253"/>
      <c r="CP7" s="254"/>
      <c r="CQ7" s="254"/>
      <c r="CR7" s="254"/>
      <c r="CS7" s="254"/>
      <c r="CT7" s="254"/>
      <c r="CU7" s="254"/>
      <c r="CV7" s="254"/>
      <c r="CW7" s="254"/>
      <c r="CX7" s="254"/>
      <c r="CY7" s="254"/>
      <c r="CZ7" s="254"/>
      <c r="DA7" s="254"/>
      <c r="DB7" s="254"/>
      <c r="DC7" s="254"/>
      <c r="DD7" s="255"/>
    </row>
    <row r="8" spans="1:108" ht="13.5" customHeight="1">
      <c r="A8" s="260" t="s">
        <v>40</v>
      </c>
      <c r="B8" s="260"/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260"/>
      <c r="Z8" s="260"/>
      <c r="AA8" s="261"/>
      <c r="AB8" s="222"/>
      <c r="AC8" s="223"/>
      <c r="AD8" s="223"/>
      <c r="AE8" s="223"/>
      <c r="AF8" s="223"/>
      <c r="AG8" s="224"/>
      <c r="AH8" s="228" t="s">
        <v>11</v>
      </c>
      <c r="AI8" s="229"/>
      <c r="AJ8" s="229"/>
      <c r="AK8" s="229"/>
      <c r="AL8" s="229"/>
      <c r="AM8" s="229"/>
      <c r="AN8" s="229"/>
      <c r="AO8" s="229"/>
      <c r="AP8" s="229"/>
      <c r="AQ8" s="229"/>
      <c r="AR8" s="229"/>
      <c r="AS8" s="229"/>
      <c r="AT8" s="229"/>
      <c r="AU8" s="229"/>
      <c r="AV8" s="229"/>
      <c r="AW8" s="229"/>
      <c r="AX8" s="229"/>
      <c r="AY8" s="229"/>
      <c r="AZ8" s="229"/>
      <c r="BA8" s="229"/>
      <c r="BB8" s="230"/>
      <c r="BC8" s="250" t="s">
        <v>11</v>
      </c>
      <c r="BD8" s="251"/>
      <c r="BE8" s="251"/>
      <c r="BF8" s="251"/>
      <c r="BG8" s="251"/>
      <c r="BH8" s="251"/>
      <c r="BI8" s="251"/>
      <c r="BJ8" s="251"/>
      <c r="BK8" s="251"/>
      <c r="BL8" s="251"/>
      <c r="BM8" s="251"/>
      <c r="BN8" s="251"/>
      <c r="BO8" s="251"/>
      <c r="BP8" s="251"/>
      <c r="BQ8" s="251"/>
      <c r="BR8" s="251"/>
      <c r="BS8" s="251"/>
      <c r="BT8" s="251"/>
      <c r="BU8" s="251"/>
      <c r="BV8" s="251"/>
      <c r="BW8" s="251"/>
      <c r="BX8" s="256"/>
      <c r="BY8" s="250" t="s">
        <v>11</v>
      </c>
      <c r="BZ8" s="251"/>
      <c r="CA8" s="251"/>
      <c r="CB8" s="251"/>
      <c r="CC8" s="251"/>
      <c r="CD8" s="251"/>
      <c r="CE8" s="251"/>
      <c r="CF8" s="251"/>
      <c r="CG8" s="251"/>
      <c r="CH8" s="251"/>
      <c r="CI8" s="251"/>
      <c r="CJ8" s="251"/>
      <c r="CK8" s="251"/>
      <c r="CL8" s="251"/>
      <c r="CM8" s="251"/>
      <c r="CN8" s="256"/>
      <c r="CO8" s="250" t="s">
        <v>11</v>
      </c>
      <c r="CP8" s="251"/>
      <c r="CQ8" s="251"/>
      <c r="CR8" s="251"/>
      <c r="CS8" s="251"/>
      <c r="CT8" s="251"/>
      <c r="CU8" s="251"/>
      <c r="CV8" s="251"/>
      <c r="CW8" s="251"/>
      <c r="CX8" s="251"/>
      <c r="CY8" s="251"/>
      <c r="CZ8" s="251"/>
      <c r="DA8" s="251"/>
      <c r="DB8" s="251"/>
      <c r="DC8" s="251"/>
      <c r="DD8" s="252"/>
    </row>
    <row r="9" spans="1:108" ht="13.5" customHeight="1">
      <c r="A9" s="218" t="s">
        <v>11</v>
      </c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9"/>
      <c r="AB9" s="225"/>
      <c r="AC9" s="226"/>
      <c r="AD9" s="226"/>
      <c r="AE9" s="226"/>
      <c r="AF9" s="226"/>
      <c r="AG9" s="227"/>
      <c r="AH9" s="231"/>
      <c r="AI9" s="232"/>
      <c r="AJ9" s="232"/>
      <c r="AK9" s="232"/>
      <c r="AL9" s="232"/>
      <c r="AM9" s="232"/>
      <c r="AN9" s="232"/>
      <c r="AO9" s="232"/>
      <c r="AP9" s="232"/>
      <c r="AQ9" s="232"/>
      <c r="AR9" s="232"/>
      <c r="AS9" s="232"/>
      <c r="AT9" s="232"/>
      <c r="AU9" s="232"/>
      <c r="AV9" s="232"/>
      <c r="AW9" s="232"/>
      <c r="AX9" s="232"/>
      <c r="AY9" s="232"/>
      <c r="AZ9" s="232"/>
      <c r="BA9" s="232"/>
      <c r="BB9" s="233"/>
      <c r="BC9" s="253"/>
      <c r="BD9" s="254"/>
      <c r="BE9" s="254"/>
      <c r="BF9" s="254"/>
      <c r="BG9" s="254"/>
      <c r="BH9" s="254"/>
      <c r="BI9" s="254"/>
      <c r="BJ9" s="254"/>
      <c r="BK9" s="254"/>
      <c r="BL9" s="254"/>
      <c r="BM9" s="254"/>
      <c r="BN9" s="254"/>
      <c r="BO9" s="254"/>
      <c r="BP9" s="254"/>
      <c r="BQ9" s="254"/>
      <c r="BR9" s="254"/>
      <c r="BS9" s="254"/>
      <c r="BT9" s="254"/>
      <c r="BU9" s="254"/>
      <c r="BV9" s="254"/>
      <c r="BW9" s="254"/>
      <c r="BX9" s="257"/>
      <c r="BY9" s="253"/>
      <c r="BZ9" s="254"/>
      <c r="CA9" s="254"/>
      <c r="CB9" s="254"/>
      <c r="CC9" s="254"/>
      <c r="CD9" s="254"/>
      <c r="CE9" s="254"/>
      <c r="CF9" s="254"/>
      <c r="CG9" s="254"/>
      <c r="CH9" s="254"/>
      <c r="CI9" s="254"/>
      <c r="CJ9" s="254"/>
      <c r="CK9" s="254"/>
      <c r="CL9" s="254"/>
      <c r="CM9" s="254"/>
      <c r="CN9" s="257"/>
      <c r="CO9" s="253"/>
      <c r="CP9" s="254"/>
      <c r="CQ9" s="254"/>
      <c r="CR9" s="254"/>
      <c r="CS9" s="254"/>
      <c r="CT9" s="254"/>
      <c r="CU9" s="254"/>
      <c r="CV9" s="254"/>
      <c r="CW9" s="254"/>
      <c r="CX9" s="254"/>
      <c r="CY9" s="254"/>
      <c r="CZ9" s="254"/>
      <c r="DA9" s="254"/>
      <c r="DB9" s="254"/>
      <c r="DC9" s="254"/>
      <c r="DD9" s="255"/>
    </row>
    <row r="10" spans="1:108" ht="13.5" customHeight="1">
      <c r="A10" s="267" t="s">
        <v>11</v>
      </c>
      <c r="B10" s="267"/>
      <c r="C10" s="267"/>
      <c r="D10" s="267"/>
      <c r="E10" s="267"/>
      <c r="F10" s="267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267"/>
      <c r="Y10" s="267"/>
      <c r="Z10" s="267"/>
      <c r="AA10" s="268"/>
      <c r="AB10" s="264"/>
      <c r="AC10" s="265"/>
      <c r="AD10" s="265"/>
      <c r="AE10" s="265"/>
      <c r="AF10" s="265"/>
      <c r="AG10" s="265"/>
      <c r="AH10" s="266" t="s">
        <v>11</v>
      </c>
      <c r="AI10" s="266"/>
      <c r="AJ10" s="266"/>
      <c r="AK10" s="266"/>
      <c r="AL10" s="266"/>
      <c r="AM10" s="266"/>
      <c r="AN10" s="266"/>
      <c r="AO10" s="266"/>
      <c r="AP10" s="266"/>
      <c r="AQ10" s="266"/>
      <c r="AR10" s="266"/>
      <c r="AS10" s="266"/>
      <c r="AT10" s="266"/>
      <c r="AU10" s="266"/>
      <c r="AV10" s="266"/>
      <c r="AW10" s="266"/>
      <c r="AX10" s="266"/>
      <c r="AY10" s="266"/>
      <c r="AZ10" s="266"/>
      <c r="BA10" s="266"/>
      <c r="BB10" s="266"/>
      <c r="BC10" s="262" t="s">
        <v>11</v>
      </c>
      <c r="BD10" s="262"/>
      <c r="BE10" s="262"/>
      <c r="BF10" s="262"/>
      <c r="BG10" s="262"/>
      <c r="BH10" s="262"/>
      <c r="BI10" s="262"/>
      <c r="BJ10" s="262"/>
      <c r="BK10" s="262"/>
      <c r="BL10" s="262"/>
      <c r="BM10" s="262"/>
      <c r="BN10" s="262"/>
      <c r="BO10" s="262"/>
      <c r="BP10" s="262"/>
      <c r="BQ10" s="262"/>
      <c r="BR10" s="262"/>
      <c r="BS10" s="262"/>
      <c r="BT10" s="262"/>
      <c r="BU10" s="262"/>
      <c r="BV10" s="262"/>
      <c r="BW10" s="262"/>
      <c r="BX10" s="262"/>
      <c r="BY10" s="262" t="s">
        <v>11</v>
      </c>
      <c r="BZ10" s="262"/>
      <c r="CA10" s="262"/>
      <c r="CB10" s="262"/>
      <c r="CC10" s="262"/>
      <c r="CD10" s="262"/>
      <c r="CE10" s="262"/>
      <c r="CF10" s="262"/>
      <c r="CG10" s="262"/>
      <c r="CH10" s="262"/>
      <c r="CI10" s="262"/>
      <c r="CJ10" s="262"/>
      <c r="CK10" s="262"/>
      <c r="CL10" s="262"/>
      <c r="CM10" s="262"/>
      <c r="CN10" s="262"/>
      <c r="CO10" s="262" t="s">
        <v>11</v>
      </c>
      <c r="CP10" s="262"/>
      <c r="CQ10" s="262"/>
      <c r="CR10" s="262"/>
      <c r="CS10" s="262"/>
      <c r="CT10" s="262"/>
      <c r="CU10" s="262"/>
      <c r="CV10" s="262"/>
      <c r="CW10" s="262"/>
      <c r="CX10" s="262"/>
      <c r="CY10" s="262"/>
      <c r="CZ10" s="262"/>
      <c r="DA10" s="262"/>
      <c r="DB10" s="262"/>
      <c r="DC10" s="262"/>
      <c r="DD10" s="263"/>
    </row>
    <row r="11" spans="1:108" ht="13.5" customHeight="1">
      <c r="A11" s="267" t="s">
        <v>11</v>
      </c>
      <c r="B11" s="267"/>
      <c r="C11" s="267"/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267"/>
      <c r="Q11" s="267"/>
      <c r="R11" s="267"/>
      <c r="S11" s="267"/>
      <c r="T11" s="267"/>
      <c r="U11" s="267"/>
      <c r="V11" s="267"/>
      <c r="W11" s="267"/>
      <c r="X11" s="267"/>
      <c r="Y11" s="267"/>
      <c r="Z11" s="267"/>
      <c r="AA11" s="268"/>
      <c r="AB11" s="264"/>
      <c r="AC11" s="265"/>
      <c r="AD11" s="265"/>
      <c r="AE11" s="265"/>
      <c r="AF11" s="265"/>
      <c r="AG11" s="265"/>
      <c r="AH11" s="266" t="s">
        <v>11</v>
      </c>
      <c r="AI11" s="266"/>
      <c r="AJ11" s="266"/>
      <c r="AK11" s="266"/>
      <c r="AL11" s="266"/>
      <c r="AM11" s="266"/>
      <c r="AN11" s="266"/>
      <c r="AO11" s="266"/>
      <c r="AP11" s="266"/>
      <c r="AQ11" s="266"/>
      <c r="AR11" s="266"/>
      <c r="AS11" s="266"/>
      <c r="AT11" s="266"/>
      <c r="AU11" s="266"/>
      <c r="AV11" s="266"/>
      <c r="AW11" s="266"/>
      <c r="AX11" s="266"/>
      <c r="AY11" s="266"/>
      <c r="AZ11" s="266"/>
      <c r="BA11" s="266"/>
      <c r="BB11" s="266"/>
      <c r="BC11" s="262" t="s">
        <v>11</v>
      </c>
      <c r="BD11" s="262"/>
      <c r="BE11" s="262"/>
      <c r="BF11" s="262"/>
      <c r="BG11" s="262"/>
      <c r="BH11" s="262"/>
      <c r="BI11" s="262"/>
      <c r="BJ11" s="262"/>
      <c r="BK11" s="262"/>
      <c r="BL11" s="262"/>
      <c r="BM11" s="262"/>
      <c r="BN11" s="262"/>
      <c r="BO11" s="262"/>
      <c r="BP11" s="262"/>
      <c r="BQ11" s="262"/>
      <c r="BR11" s="262"/>
      <c r="BS11" s="262"/>
      <c r="BT11" s="262"/>
      <c r="BU11" s="262"/>
      <c r="BV11" s="262"/>
      <c r="BW11" s="262"/>
      <c r="BX11" s="262"/>
      <c r="BY11" s="262" t="s">
        <v>11</v>
      </c>
      <c r="BZ11" s="262"/>
      <c r="CA11" s="262"/>
      <c r="CB11" s="262"/>
      <c r="CC11" s="262"/>
      <c r="CD11" s="262"/>
      <c r="CE11" s="262"/>
      <c r="CF11" s="262"/>
      <c r="CG11" s="262"/>
      <c r="CH11" s="262"/>
      <c r="CI11" s="262"/>
      <c r="CJ11" s="262"/>
      <c r="CK11" s="262"/>
      <c r="CL11" s="262"/>
      <c r="CM11" s="262"/>
      <c r="CN11" s="262"/>
      <c r="CO11" s="262" t="s">
        <v>11</v>
      </c>
      <c r="CP11" s="262"/>
      <c r="CQ11" s="262"/>
      <c r="CR11" s="262"/>
      <c r="CS11" s="262"/>
      <c r="CT11" s="262"/>
      <c r="CU11" s="262"/>
      <c r="CV11" s="262"/>
      <c r="CW11" s="262"/>
      <c r="CX11" s="262"/>
      <c r="CY11" s="262"/>
      <c r="CZ11" s="262"/>
      <c r="DA11" s="262"/>
      <c r="DB11" s="262"/>
      <c r="DC11" s="262"/>
      <c r="DD11" s="263"/>
    </row>
    <row r="12" spans="1:108" ht="13.5" customHeight="1">
      <c r="A12" s="267" t="s">
        <v>11</v>
      </c>
      <c r="B12" s="267"/>
      <c r="C12" s="267"/>
      <c r="D12" s="267"/>
      <c r="E12" s="267"/>
      <c r="F12" s="267"/>
      <c r="G12" s="267"/>
      <c r="H12" s="267"/>
      <c r="I12" s="267"/>
      <c r="J12" s="267"/>
      <c r="K12" s="267"/>
      <c r="L12" s="267"/>
      <c r="M12" s="267"/>
      <c r="N12" s="267"/>
      <c r="O12" s="267"/>
      <c r="P12" s="267"/>
      <c r="Q12" s="267"/>
      <c r="R12" s="267"/>
      <c r="S12" s="267"/>
      <c r="T12" s="267"/>
      <c r="U12" s="267"/>
      <c r="V12" s="267"/>
      <c r="W12" s="267"/>
      <c r="X12" s="267"/>
      <c r="Y12" s="267"/>
      <c r="Z12" s="267"/>
      <c r="AA12" s="268"/>
      <c r="AB12" s="264"/>
      <c r="AC12" s="265"/>
      <c r="AD12" s="265"/>
      <c r="AE12" s="265"/>
      <c r="AF12" s="265"/>
      <c r="AG12" s="265"/>
      <c r="AH12" s="266" t="s">
        <v>11</v>
      </c>
      <c r="AI12" s="266"/>
      <c r="AJ12" s="266"/>
      <c r="AK12" s="266"/>
      <c r="AL12" s="266"/>
      <c r="AM12" s="266"/>
      <c r="AN12" s="266"/>
      <c r="AO12" s="266"/>
      <c r="AP12" s="266"/>
      <c r="AQ12" s="266"/>
      <c r="AR12" s="266"/>
      <c r="AS12" s="266"/>
      <c r="AT12" s="266"/>
      <c r="AU12" s="266"/>
      <c r="AV12" s="266"/>
      <c r="AW12" s="266"/>
      <c r="AX12" s="266"/>
      <c r="AY12" s="266"/>
      <c r="AZ12" s="266"/>
      <c r="BA12" s="266"/>
      <c r="BB12" s="266"/>
      <c r="BC12" s="262" t="s">
        <v>11</v>
      </c>
      <c r="BD12" s="262"/>
      <c r="BE12" s="262"/>
      <c r="BF12" s="262"/>
      <c r="BG12" s="262"/>
      <c r="BH12" s="262"/>
      <c r="BI12" s="262"/>
      <c r="BJ12" s="262"/>
      <c r="BK12" s="262"/>
      <c r="BL12" s="262"/>
      <c r="BM12" s="262"/>
      <c r="BN12" s="262"/>
      <c r="BO12" s="262"/>
      <c r="BP12" s="262"/>
      <c r="BQ12" s="262"/>
      <c r="BR12" s="262"/>
      <c r="BS12" s="262"/>
      <c r="BT12" s="262"/>
      <c r="BU12" s="262"/>
      <c r="BV12" s="262"/>
      <c r="BW12" s="262"/>
      <c r="BX12" s="262"/>
      <c r="BY12" s="262" t="s">
        <v>11</v>
      </c>
      <c r="BZ12" s="262"/>
      <c r="CA12" s="262"/>
      <c r="CB12" s="262"/>
      <c r="CC12" s="262"/>
      <c r="CD12" s="262"/>
      <c r="CE12" s="262"/>
      <c r="CF12" s="262"/>
      <c r="CG12" s="262"/>
      <c r="CH12" s="262"/>
      <c r="CI12" s="262"/>
      <c r="CJ12" s="262"/>
      <c r="CK12" s="262"/>
      <c r="CL12" s="262"/>
      <c r="CM12" s="262"/>
      <c r="CN12" s="262"/>
      <c r="CO12" s="262" t="s">
        <v>11</v>
      </c>
      <c r="CP12" s="262"/>
      <c r="CQ12" s="262"/>
      <c r="CR12" s="262"/>
      <c r="CS12" s="262"/>
      <c r="CT12" s="262"/>
      <c r="CU12" s="262"/>
      <c r="CV12" s="262"/>
      <c r="CW12" s="262"/>
      <c r="CX12" s="262"/>
      <c r="CY12" s="262"/>
      <c r="CZ12" s="262"/>
      <c r="DA12" s="262"/>
      <c r="DB12" s="262"/>
      <c r="DC12" s="262"/>
      <c r="DD12" s="263"/>
    </row>
    <row r="13" spans="1:108" ht="13.5" customHeight="1">
      <c r="A13" s="267" t="s">
        <v>11</v>
      </c>
      <c r="B13" s="267"/>
      <c r="C13" s="267"/>
      <c r="D13" s="267"/>
      <c r="E13" s="267"/>
      <c r="F13" s="267"/>
      <c r="G13" s="267"/>
      <c r="H13" s="267"/>
      <c r="I13" s="267"/>
      <c r="J13" s="267"/>
      <c r="K13" s="267"/>
      <c r="L13" s="267"/>
      <c r="M13" s="267"/>
      <c r="N13" s="267"/>
      <c r="O13" s="267"/>
      <c r="P13" s="267"/>
      <c r="Q13" s="267"/>
      <c r="R13" s="267"/>
      <c r="S13" s="267"/>
      <c r="T13" s="267"/>
      <c r="U13" s="267"/>
      <c r="V13" s="267"/>
      <c r="W13" s="267"/>
      <c r="X13" s="267"/>
      <c r="Y13" s="267"/>
      <c r="Z13" s="267"/>
      <c r="AA13" s="268"/>
      <c r="AB13" s="264"/>
      <c r="AC13" s="265"/>
      <c r="AD13" s="265"/>
      <c r="AE13" s="265"/>
      <c r="AF13" s="265"/>
      <c r="AG13" s="265"/>
      <c r="AH13" s="266" t="s">
        <v>11</v>
      </c>
      <c r="AI13" s="266"/>
      <c r="AJ13" s="266"/>
      <c r="AK13" s="266"/>
      <c r="AL13" s="266"/>
      <c r="AM13" s="266"/>
      <c r="AN13" s="266"/>
      <c r="AO13" s="266"/>
      <c r="AP13" s="266"/>
      <c r="AQ13" s="266"/>
      <c r="AR13" s="266"/>
      <c r="AS13" s="266"/>
      <c r="AT13" s="266"/>
      <c r="AU13" s="266"/>
      <c r="AV13" s="266"/>
      <c r="AW13" s="266"/>
      <c r="AX13" s="266"/>
      <c r="AY13" s="266"/>
      <c r="AZ13" s="266"/>
      <c r="BA13" s="266"/>
      <c r="BB13" s="266"/>
      <c r="BC13" s="262" t="s">
        <v>11</v>
      </c>
      <c r="BD13" s="262"/>
      <c r="BE13" s="262"/>
      <c r="BF13" s="262"/>
      <c r="BG13" s="262"/>
      <c r="BH13" s="262"/>
      <c r="BI13" s="262"/>
      <c r="BJ13" s="262"/>
      <c r="BK13" s="262"/>
      <c r="BL13" s="262"/>
      <c r="BM13" s="262"/>
      <c r="BN13" s="262"/>
      <c r="BO13" s="262"/>
      <c r="BP13" s="262"/>
      <c r="BQ13" s="262"/>
      <c r="BR13" s="262"/>
      <c r="BS13" s="262"/>
      <c r="BT13" s="262"/>
      <c r="BU13" s="262"/>
      <c r="BV13" s="262"/>
      <c r="BW13" s="262"/>
      <c r="BX13" s="262"/>
      <c r="BY13" s="262" t="s">
        <v>11</v>
      </c>
      <c r="BZ13" s="262"/>
      <c r="CA13" s="262"/>
      <c r="CB13" s="262"/>
      <c r="CC13" s="262"/>
      <c r="CD13" s="262"/>
      <c r="CE13" s="262"/>
      <c r="CF13" s="262"/>
      <c r="CG13" s="262"/>
      <c r="CH13" s="262"/>
      <c r="CI13" s="262"/>
      <c r="CJ13" s="262"/>
      <c r="CK13" s="262"/>
      <c r="CL13" s="262"/>
      <c r="CM13" s="262"/>
      <c r="CN13" s="262"/>
      <c r="CO13" s="262" t="s">
        <v>11</v>
      </c>
      <c r="CP13" s="262"/>
      <c r="CQ13" s="262"/>
      <c r="CR13" s="262"/>
      <c r="CS13" s="262"/>
      <c r="CT13" s="262"/>
      <c r="CU13" s="262"/>
      <c r="CV13" s="262"/>
      <c r="CW13" s="262"/>
      <c r="CX13" s="262"/>
      <c r="CY13" s="262"/>
      <c r="CZ13" s="262"/>
      <c r="DA13" s="262"/>
      <c r="DB13" s="262"/>
      <c r="DC13" s="262"/>
      <c r="DD13" s="263"/>
    </row>
    <row r="14" spans="1:108" ht="13.5" customHeight="1">
      <c r="A14" s="267" t="s">
        <v>11</v>
      </c>
      <c r="B14" s="267"/>
      <c r="C14" s="267"/>
      <c r="D14" s="267"/>
      <c r="E14" s="267"/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8"/>
      <c r="AB14" s="264"/>
      <c r="AC14" s="265"/>
      <c r="AD14" s="265"/>
      <c r="AE14" s="265"/>
      <c r="AF14" s="265"/>
      <c r="AG14" s="265"/>
      <c r="AH14" s="266" t="s">
        <v>11</v>
      </c>
      <c r="AI14" s="266"/>
      <c r="AJ14" s="266"/>
      <c r="AK14" s="266"/>
      <c r="AL14" s="266"/>
      <c r="AM14" s="266"/>
      <c r="AN14" s="266"/>
      <c r="AO14" s="266"/>
      <c r="AP14" s="266"/>
      <c r="AQ14" s="266"/>
      <c r="AR14" s="266"/>
      <c r="AS14" s="266"/>
      <c r="AT14" s="266"/>
      <c r="AU14" s="266"/>
      <c r="AV14" s="266"/>
      <c r="AW14" s="266"/>
      <c r="AX14" s="266"/>
      <c r="AY14" s="266"/>
      <c r="AZ14" s="266"/>
      <c r="BA14" s="266"/>
      <c r="BB14" s="266"/>
      <c r="BC14" s="262" t="s">
        <v>11</v>
      </c>
      <c r="BD14" s="262"/>
      <c r="BE14" s="262"/>
      <c r="BF14" s="262"/>
      <c r="BG14" s="262"/>
      <c r="BH14" s="262"/>
      <c r="BI14" s="262"/>
      <c r="BJ14" s="262"/>
      <c r="BK14" s="262"/>
      <c r="BL14" s="262"/>
      <c r="BM14" s="262"/>
      <c r="BN14" s="262"/>
      <c r="BO14" s="262"/>
      <c r="BP14" s="262"/>
      <c r="BQ14" s="262"/>
      <c r="BR14" s="262"/>
      <c r="BS14" s="262"/>
      <c r="BT14" s="262"/>
      <c r="BU14" s="262"/>
      <c r="BV14" s="262"/>
      <c r="BW14" s="262"/>
      <c r="BX14" s="262"/>
      <c r="BY14" s="262" t="s">
        <v>11</v>
      </c>
      <c r="BZ14" s="262"/>
      <c r="CA14" s="262"/>
      <c r="CB14" s="262"/>
      <c r="CC14" s="262"/>
      <c r="CD14" s="262"/>
      <c r="CE14" s="262"/>
      <c r="CF14" s="262"/>
      <c r="CG14" s="262"/>
      <c r="CH14" s="262"/>
      <c r="CI14" s="262"/>
      <c r="CJ14" s="262"/>
      <c r="CK14" s="262"/>
      <c r="CL14" s="262"/>
      <c r="CM14" s="262"/>
      <c r="CN14" s="262"/>
      <c r="CO14" s="262" t="s">
        <v>11</v>
      </c>
      <c r="CP14" s="262"/>
      <c r="CQ14" s="262"/>
      <c r="CR14" s="262"/>
      <c r="CS14" s="262"/>
      <c r="CT14" s="262"/>
      <c r="CU14" s="262"/>
      <c r="CV14" s="262"/>
      <c r="CW14" s="262"/>
      <c r="CX14" s="262"/>
      <c r="CY14" s="262"/>
      <c r="CZ14" s="262"/>
      <c r="DA14" s="262"/>
      <c r="DB14" s="262"/>
      <c r="DC14" s="262"/>
      <c r="DD14" s="263"/>
    </row>
    <row r="15" spans="1:108" ht="13.5" customHeight="1">
      <c r="A15" s="267" t="s">
        <v>11</v>
      </c>
      <c r="B15" s="267"/>
      <c r="C15" s="267"/>
      <c r="D15" s="267"/>
      <c r="E15" s="267"/>
      <c r="F15" s="267"/>
      <c r="G15" s="267"/>
      <c r="H15" s="267"/>
      <c r="I15" s="267"/>
      <c r="J15" s="267"/>
      <c r="K15" s="267"/>
      <c r="L15" s="267"/>
      <c r="M15" s="267"/>
      <c r="N15" s="267"/>
      <c r="O15" s="267"/>
      <c r="P15" s="267"/>
      <c r="Q15" s="267"/>
      <c r="R15" s="267"/>
      <c r="S15" s="267"/>
      <c r="T15" s="267"/>
      <c r="U15" s="267"/>
      <c r="V15" s="267"/>
      <c r="W15" s="267"/>
      <c r="X15" s="267"/>
      <c r="Y15" s="267"/>
      <c r="Z15" s="267"/>
      <c r="AA15" s="268"/>
      <c r="AB15" s="264"/>
      <c r="AC15" s="265"/>
      <c r="AD15" s="265"/>
      <c r="AE15" s="265"/>
      <c r="AF15" s="265"/>
      <c r="AG15" s="265"/>
      <c r="AH15" s="266" t="s">
        <v>11</v>
      </c>
      <c r="AI15" s="266"/>
      <c r="AJ15" s="266"/>
      <c r="AK15" s="266"/>
      <c r="AL15" s="266"/>
      <c r="AM15" s="266"/>
      <c r="AN15" s="266"/>
      <c r="AO15" s="266"/>
      <c r="AP15" s="266"/>
      <c r="AQ15" s="266"/>
      <c r="AR15" s="266"/>
      <c r="AS15" s="266"/>
      <c r="AT15" s="266"/>
      <c r="AU15" s="266"/>
      <c r="AV15" s="266"/>
      <c r="AW15" s="266"/>
      <c r="AX15" s="266"/>
      <c r="AY15" s="266"/>
      <c r="AZ15" s="266"/>
      <c r="BA15" s="266"/>
      <c r="BB15" s="266"/>
      <c r="BC15" s="262" t="s">
        <v>11</v>
      </c>
      <c r="BD15" s="262"/>
      <c r="BE15" s="262"/>
      <c r="BF15" s="262"/>
      <c r="BG15" s="262"/>
      <c r="BH15" s="262"/>
      <c r="BI15" s="262"/>
      <c r="BJ15" s="262"/>
      <c r="BK15" s="262"/>
      <c r="BL15" s="262"/>
      <c r="BM15" s="262"/>
      <c r="BN15" s="262"/>
      <c r="BO15" s="262"/>
      <c r="BP15" s="262"/>
      <c r="BQ15" s="262"/>
      <c r="BR15" s="262"/>
      <c r="BS15" s="262"/>
      <c r="BT15" s="262"/>
      <c r="BU15" s="262"/>
      <c r="BV15" s="262"/>
      <c r="BW15" s="262"/>
      <c r="BX15" s="262"/>
      <c r="BY15" s="262" t="s">
        <v>11</v>
      </c>
      <c r="BZ15" s="262"/>
      <c r="CA15" s="262"/>
      <c r="CB15" s="262"/>
      <c r="CC15" s="262"/>
      <c r="CD15" s="262"/>
      <c r="CE15" s="262"/>
      <c r="CF15" s="262"/>
      <c r="CG15" s="262"/>
      <c r="CH15" s="262"/>
      <c r="CI15" s="262"/>
      <c r="CJ15" s="262"/>
      <c r="CK15" s="262"/>
      <c r="CL15" s="262"/>
      <c r="CM15" s="262"/>
      <c r="CN15" s="262"/>
      <c r="CO15" s="262" t="s">
        <v>11</v>
      </c>
      <c r="CP15" s="262"/>
      <c r="CQ15" s="262"/>
      <c r="CR15" s="262"/>
      <c r="CS15" s="262"/>
      <c r="CT15" s="262"/>
      <c r="CU15" s="262"/>
      <c r="CV15" s="262"/>
      <c r="CW15" s="262"/>
      <c r="CX15" s="262"/>
      <c r="CY15" s="262"/>
      <c r="CZ15" s="262"/>
      <c r="DA15" s="262"/>
      <c r="DB15" s="262"/>
      <c r="DC15" s="262"/>
      <c r="DD15" s="263"/>
    </row>
    <row r="16" spans="1:108" s="15" customFormat="1" ht="13.5" customHeight="1">
      <c r="A16" s="267" t="s">
        <v>11</v>
      </c>
      <c r="B16" s="267"/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267"/>
      <c r="T16" s="267"/>
      <c r="U16" s="267"/>
      <c r="V16" s="267"/>
      <c r="W16" s="267"/>
      <c r="X16" s="267"/>
      <c r="Y16" s="267"/>
      <c r="Z16" s="267"/>
      <c r="AA16" s="268"/>
      <c r="AB16" s="264"/>
      <c r="AC16" s="265"/>
      <c r="AD16" s="265"/>
      <c r="AE16" s="265"/>
      <c r="AF16" s="265"/>
      <c r="AG16" s="265"/>
      <c r="AH16" s="266" t="s">
        <v>11</v>
      </c>
      <c r="AI16" s="266"/>
      <c r="AJ16" s="266"/>
      <c r="AK16" s="266"/>
      <c r="AL16" s="266"/>
      <c r="AM16" s="266"/>
      <c r="AN16" s="266"/>
      <c r="AO16" s="266"/>
      <c r="AP16" s="266"/>
      <c r="AQ16" s="266"/>
      <c r="AR16" s="266"/>
      <c r="AS16" s="266"/>
      <c r="AT16" s="266"/>
      <c r="AU16" s="266"/>
      <c r="AV16" s="266"/>
      <c r="AW16" s="266"/>
      <c r="AX16" s="266"/>
      <c r="AY16" s="266"/>
      <c r="AZ16" s="266"/>
      <c r="BA16" s="266"/>
      <c r="BB16" s="266"/>
      <c r="BC16" s="262" t="s">
        <v>11</v>
      </c>
      <c r="BD16" s="262"/>
      <c r="BE16" s="262"/>
      <c r="BF16" s="262"/>
      <c r="BG16" s="262"/>
      <c r="BH16" s="262"/>
      <c r="BI16" s="262"/>
      <c r="BJ16" s="262"/>
      <c r="BK16" s="262"/>
      <c r="BL16" s="262"/>
      <c r="BM16" s="262"/>
      <c r="BN16" s="262"/>
      <c r="BO16" s="262"/>
      <c r="BP16" s="262"/>
      <c r="BQ16" s="262"/>
      <c r="BR16" s="262"/>
      <c r="BS16" s="262"/>
      <c r="BT16" s="262"/>
      <c r="BU16" s="262"/>
      <c r="BV16" s="262"/>
      <c r="BW16" s="262"/>
      <c r="BX16" s="262"/>
      <c r="BY16" s="262" t="s">
        <v>11</v>
      </c>
      <c r="BZ16" s="262"/>
      <c r="CA16" s="262"/>
      <c r="CB16" s="262"/>
      <c r="CC16" s="262"/>
      <c r="CD16" s="262"/>
      <c r="CE16" s="262"/>
      <c r="CF16" s="262"/>
      <c r="CG16" s="262"/>
      <c r="CH16" s="262"/>
      <c r="CI16" s="262"/>
      <c r="CJ16" s="262"/>
      <c r="CK16" s="262"/>
      <c r="CL16" s="262"/>
      <c r="CM16" s="262"/>
      <c r="CN16" s="262"/>
      <c r="CO16" s="262" t="s">
        <v>11</v>
      </c>
      <c r="CP16" s="262"/>
      <c r="CQ16" s="262"/>
      <c r="CR16" s="262"/>
      <c r="CS16" s="262"/>
      <c r="CT16" s="262"/>
      <c r="CU16" s="262"/>
      <c r="CV16" s="262"/>
      <c r="CW16" s="262"/>
      <c r="CX16" s="262"/>
      <c r="CY16" s="262"/>
      <c r="CZ16" s="262"/>
      <c r="DA16" s="262"/>
      <c r="DB16" s="262"/>
      <c r="DC16" s="262"/>
      <c r="DD16" s="263"/>
    </row>
    <row r="17" spans="1:108" s="15" customFormat="1" ht="78.75" customHeight="1">
      <c r="A17" s="271" t="s">
        <v>283</v>
      </c>
      <c r="B17" s="271"/>
      <c r="C17" s="271"/>
      <c r="D17" s="271"/>
      <c r="E17" s="271"/>
      <c r="F17" s="271"/>
      <c r="G17" s="271"/>
      <c r="H17" s="271"/>
      <c r="I17" s="271"/>
      <c r="J17" s="271"/>
      <c r="K17" s="271"/>
      <c r="L17" s="271"/>
      <c r="M17" s="271"/>
      <c r="N17" s="271"/>
      <c r="O17" s="271"/>
      <c r="P17" s="271"/>
      <c r="Q17" s="271"/>
      <c r="R17" s="271"/>
      <c r="S17" s="271"/>
      <c r="T17" s="271"/>
      <c r="U17" s="271"/>
      <c r="V17" s="271"/>
      <c r="W17" s="271"/>
      <c r="X17" s="271"/>
      <c r="Y17" s="271"/>
      <c r="Z17" s="271"/>
      <c r="AA17" s="272"/>
      <c r="AB17" s="264" t="s">
        <v>39</v>
      </c>
      <c r="AC17" s="265"/>
      <c r="AD17" s="265"/>
      <c r="AE17" s="265"/>
      <c r="AF17" s="265"/>
      <c r="AG17" s="265"/>
      <c r="AH17" s="266" t="s">
        <v>282</v>
      </c>
      <c r="AI17" s="266"/>
      <c r="AJ17" s="266"/>
      <c r="AK17" s="266"/>
      <c r="AL17" s="266"/>
      <c r="AM17" s="266"/>
      <c r="AN17" s="266"/>
      <c r="AO17" s="266"/>
      <c r="AP17" s="266"/>
      <c r="AQ17" s="266"/>
      <c r="AR17" s="266"/>
      <c r="AS17" s="266"/>
      <c r="AT17" s="266"/>
      <c r="AU17" s="266"/>
      <c r="AV17" s="266"/>
      <c r="AW17" s="266"/>
      <c r="AX17" s="266"/>
      <c r="AY17" s="266"/>
      <c r="AZ17" s="266"/>
      <c r="BA17" s="266"/>
      <c r="BB17" s="266"/>
      <c r="BC17" s="273">
        <v>2200000</v>
      </c>
      <c r="BD17" s="262"/>
      <c r="BE17" s="262"/>
      <c r="BF17" s="262"/>
      <c r="BG17" s="262"/>
      <c r="BH17" s="262"/>
      <c r="BI17" s="262"/>
      <c r="BJ17" s="262"/>
      <c r="BK17" s="262"/>
      <c r="BL17" s="262"/>
      <c r="BM17" s="262"/>
      <c r="BN17" s="262"/>
      <c r="BO17" s="262"/>
      <c r="BP17" s="262"/>
      <c r="BQ17" s="262"/>
      <c r="BR17" s="262"/>
      <c r="BS17" s="262"/>
      <c r="BT17" s="262"/>
      <c r="BU17" s="262"/>
      <c r="BV17" s="262"/>
      <c r="BW17" s="262"/>
      <c r="BX17" s="262"/>
      <c r="BY17" s="273">
        <v>2200000</v>
      </c>
      <c r="BZ17" s="262"/>
      <c r="CA17" s="262"/>
      <c r="CB17" s="262"/>
      <c r="CC17" s="262"/>
      <c r="CD17" s="262"/>
      <c r="CE17" s="262"/>
      <c r="CF17" s="262"/>
      <c r="CG17" s="262"/>
      <c r="CH17" s="262"/>
      <c r="CI17" s="262"/>
      <c r="CJ17" s="262"/>
      <c r="CK17" s="262"/>
      <c r="CL17" s="262"/>
      <c r="CM17" s="262"/>
      <c r="CN17" s="262"/>
      <c r="CO17" s="262" t="s">
        <v>11</v>
      </c>
      <c r="CP17" s="262"/>
      <c r="CQ17" s="262"/>
      <c r="CR17" s="262"/>
      <c r="CS17" s="262"/>
      <c r="CT17" s="262"/>
      <c r="CU17" s="262"/>
      <c r="CV17" s="262"/>
      <c r="CW17" s="262"/>
      <c r="CX17" s="262"/>
      <c r="CY17" s="262"/>
      <c r="CZ17" s="262"/>
      <c r="DA17" s="262"/>
      <c r="DB17" s="262"/>
      <c r="DC17" s="262"/>
      <c r="DD17" s="263"/>
    </row>
    <row r="18" spans="1:108" s="15" customFormat="1" ht="13.5" customHeight="1">
      <c r="A18" s="267" t="s">
        <v>11</v>
      </c>
      <c r="B18" s="267"/>
      <c r="C18" s="267"/>
      <c r="D18" s="267"/>
      <c r="E18" s="267"/>
      <c r="F18" s="267"/>
      <c r="G18" s="267"/>
      <c r="H18" s="267"/>
      <c r="I18" s="267"/>
      <c r="J18" s="267"/>
      <c r="K18" s="267"/>
      <c r="L18" s="267"/>
      <c r="M18" s="267"/>
      <c r="N18" s="267"/>
      <c r="O18" s="267"/>
      <c r="P18" s="267"/>
      <c r="Q18" s="267"/>
      <c r="R18" s="267"/>
      <c r="S18" s="267"/>
      <c r="T18" s="267"/>
      <c r="U18" s="267"/>
      <c r="V18" s="267"/>
      <c r="W18" s="267"/>
      <c r="X18" s="267"/>
      <c r="Y18" s="267"/>
      <c r="Z18" s="267"/>
      <c r="AA18" s="268"/>
      <c r="AB18" s="264"/>
      <c r="AC18" s="265"/>
      <c r="AD18" s="265"/>
      <c r="AE18" s="265"/>
      <c r="AF18" s="265"/>
      <c r="AG18" s="265"/>
      <c r="AH18" s="266" t="s">
        <v>11</v>
      </c>
      <c r="AI18" s="266"/>
      <c r="AJ18" s="266"/>
      <c r="AK18" s="266"/>
      <c r="AL18" s="266"/>
      <c r="AM18" s="266"/>
      <c r="AN18" s="266"/>
      <c r="AO18" s="266"/>
      <c r="AP18" s="266"/>
      <c r="AQ18" s="266"/>
      <c r="AR18" s="266"/>
      <c r="AS18" s="266"/>
      <c r="AT18" s="266"/>
      <c r="AU18" s="266"/>
      <c r="AV18" s="266"/>
      <c r="AW18" s="266"/>
      <c r="AX18" s="266"/>
      <c r="AY18" s="266"/>
      <c r="AZ18" s="266"/>
      <c r="BA18" s="266"/>
      <c r="BB18" s="266"/>
      <c r="BC18" s="262" t="s">
        <v>11</v>
      </c>
      <c r="BD18" s="262"/>
      <c r="BE18" s="262"/>
      <c r="BF18" s="262"/>
      <c r="BG18" s="262"/>
      <c r="BH18" s="262"/>
      <c r="BI18" s="262"/>
      <c r="BJ18" s="262"/>
      <c r="BK18" s="262"/>
      <c r="BL18" s="262"/>
      <c r="BM18" s="262"/>
      <c r="BN18" s="262"/>
      <c r="BO18" s="262"/>
      <c r="BP18" s="262"/>
      <c r="BQ18" s="262"/>
      <c r="BR18" s="262"/>
      <c r="BS18" s="262"/>
      <c r="BT18" s="262"/>
      <c r="BU18" s="262"/>
      <c r="BV18" s="262"/>
      <c r="BW18" s="262"/>
      <c r="BX18" s="262"/>
      <c r="BY18" s="262" t="s">
        <v>11</v>
      </c>
      <c r="BZ18" s="262"/>
      <c r="CA18" s="262"/>
      <c r="CB18" s="262"/>
      <c r="CC18" s="262"/>
      <c r="CD18" s="262"/>
      <c r="CE18" s="262"/>
      <c r="CF18" s="262"/>
      <c r="CG18" s="262"/>
      <c r="CH18" s="262"/>
      <c r="CI18" s="262"/>
      <c r="CJ18" s="262"/>
      <c r="CK18" s="262"/>
      <c r="CL18" s="262"/>
      <c r="CM18" s="262"/>
      <c r="CN18" s="262"/>
      <c r="CO18" s="262" t="s">
        <v>11</v>
      </c>
      <c r="CP18" s="262"/>
      <c r="CQ18" s="262"/>
      <c r="CR18" s="262"/>
      <c r="CS18" s="262"/>
      <c r="CT18" s="262"/>
      <c r="CU18" s="262"/>
      <c r="CV18" s="262"/>
      <c r="CW18" s="262"/>
      <c r="CX18" s="262"/>
      <c r="CY18" s="262"/>
      <c r="CZ18" s="262"/>
      <c r="DA18" s="262"/>
      <c r="DB18" s="262"/>
      <c r="DC18" s="262"/>
      <c r="DD18" s="263"/>
    </row>
    <row r="19" spans="1:108" s="15" customFormat="1" ht="93" customHeight="1">
      <c r="A19" s="271" t="s">
        <v>285</v>
      </c>
      <c r="B19" s="271"/>
      <c r="C19" s="271"/>
      <c r="D19" s="271"/>
      <c r="E19" s="271"/>
      <c r="F19" s="271"/>
      <c r="G19" s="271"/>
      <c r="H19" s="271"/>
      <c r="I19" s="271"/>
      <c r="J19" s="271"/>
      <c r="K19" s="271"/>
      <c r="L19" s="271"/>
      <c r="M19" s="271"/>
      <c r="N19" s="271"/>
      <c r="O19" s="271"/>
      <c r="P19" s="271"/>
      <c r="Q19" s="271"/>
      <c r="R19" s="271"/>
      <c r="S19" s="271"/>
      <c r="T19" s="271"/>
      <c r="U19" s="271"/>
      <c r="V19" s="271"/>
      <c r="W19" s="271"/>
      <c r="X19" s="271"/>
      <c r="Y19" s="271"/>
      <c r="Z19" s="271"/>
      <c r="AA19" s="272"/>
      <c r="AB19" s="264" t="s">
        <v>39</v>
      </c>
      <c r="AC19" s="265"/>
      <c r="AD19" s="265"/>
      <c r="AE19" s="265"/>
      <c r="AF19" s="265"/>
      <c r="AG19" s="265"/>
      <c r="AH19" s="266" t="s">
        <v>284</v>
      </c>
      <c r="AI19" s="266"/>
      <c r="AJ19" s="266"/>
      <c r="AK19" s="266"/>
      <c r="AL19" s="266"/>
      <c r="AM19" s="266"/>
      <c r="AN19" s="266"/>
      <c r="AO19" s="266"/>
      <c r="AP19" s="266"/>
      <c r="AQ19" s="266"/>
      <c r="AR19" s="266"/>
      <c r="AS19" s="266"/>
      <c r="AT19" s="266"/>
      <c r="AU19" s="266"/>
      <c r="AV19" s="266"/>
      <c r="AW19" s="266"/>
      <c r="AX19" s="266"/>
      <c r="AY19" s="266"/>
      <c r="AZ19" s="266"/>
      <c r="BA19" s="266"/>
      <c r="BB19" s="266"/>
      <c r="BC19" s="273">
        <v>-2200000</v>
      </c>
      <c r="BD19" s="262"/>
      <c r="BE19" s="262"/>
      <c r="BF19" s="262"/>
      <c r="BG19" s="262"/>
      <c r="BH19" s="262"/>
      <c r="BI19" s="262"/>
      <c r="BJ19" s="262"/>
      <c r="BK19" s="262"/>
      <c r="BL19" s="262"/>
      <c r="BM19" s="262"/>
      <c r="BN19" s="262"/>
      <c r="BO19" s="262"/>
      <c r="BP19" s="262"/>
      <c r="BQ19" s="262"/>
      <c r="BR19" s="262"/>
      <c r="BS19" s="262"/>
      <c r="BT19" s="262"/>
      <c r="BU19" s="262"/>
      <c r="BV19" s="262"/>
      <c r="BW19" s="262"/>
      <c r="BX19" s="262"/>
      <c r="BY19" s="274">
        <v>-2200000</v>
      </c>
      <c r="BZ19" s="275"/>
      <c r="CA19" s="275"/>
      <c r="CB19" s="275"/>
      <c r="CC19" s="275"/>
      <c r="CD19" s="275"/>
      <c r="CE19" s="275"/>
      <c r="CF19" s="275"/>
      <c r="CG19" s="275"/>
      <c r="CH19" s="275"/>
      <c r="CI19" s="275"/>
      <c r="CJ19" s="275"/>
      <c r="CK19" s="275"/>
      <c r="CL19" s="275"/>
      <c r="CM19" s="275"/>
      <c r="CN19" s="275"/>
      <c r="CO19" s="262" t="s">
        <v>11</v>
      </c>
      <c r="CP19" s="262"/>
      <c r="CQ19" s="262"/>
      <c r="CR19" s="262"/>
      <c r="CS19" s="262"/>
      <c r="CT19" s="262"/>
      <c r="CU19" s="262"/>
      <c r="CV19" s="262"/>
      <c r="CW19" s="262"/>
      <c r="CX19" s="262"/>
      <c r="CY19" s="262"/>
      <c r="CZ19" s="262"/>
      <c r="DA19" s="262"/>
      <c r="DB19" s="262"/>
      <c r="DC19" s="262"/>
      <c r="DD19" s="263"/>
    </row>
    <row r="20" spans="1:108" s="15" customFormat="1" ht="13.5" customHeight="1">
      <c r="A20" s="267" t="s">
        <v>11</v>
      </c>
      <c r="B20" s="267"/>
      <c r="C20" s="267"/>
      <c r="D20" s="267"/>
      <c r="E20" s="267"/>
      <c r="F20" s="267"/>
      <c r="G20" s="267"/>
      <c r="H20" s="267"/>
      <c r="I20" s="267"/>
      <c r="J20" s="267"/>
      <c r="K20" s="267"/>
      <c r="L20" s="267"/>
      <c r="M20" s="267"/>
      <c r="N20" s="267"/>
      <c r="O20" s="267"/>
      <c r="P20" s="267"/>
      <c r="Q20" s="267"/>
      <c r="R20" s="267"/>
      <c r="S20" s="267"/>
      <c r="T20" s="267"/>
      <c r="U20" s="267"/>
      <c r="V20" s="267"/>
      <c r="W20" s="267"/>
      <c r="X20" s="267"/>
      <c r="Y20" s="267"/>
      <c r="Z20" s="267"/>
      <c r="AA20" s="268"/>
      <c r="AB20" s="264" t="s">
        <v>11</v>
      </c>
      <c r="AC20" s="265"/>
      <c r="AD20" s="265"/>
      <c r="AE20" s="265"/>
      <c r="AF20" s="265"/>
      <c r="AG20" s="265"/>
      <c r="AH20" s="266" t="s">
        <v>11</v>
      </c>
      <c r="AI20" s="266"/>
      <c r="AJ20" s="266"/>
      <c r="AK20" s="266"/>
      <c r="AL20" s="266"/>
      <c r="AM20" s="266"/>
      <c r="AN20" s="266"/>
      <c r="AO20" s="266"/>
      <c r="AP20" s="266"/>
      <c r="AQ20" s="266"/>
      <c r="AR20" s="266"/>
      <c r="AS20" s="266"/>
      <c r="AT20" s="266"/>
      <c r="AU20" s="266"/>
      <c r="AV20" s="266"/>
      <c r="AW20" s="266"/>
      <c r="AX20" s="266"/>
      <c r="AY20" s="266"/>
      <c r="AZ20" s="266"/>
      <c r="BA20" s="266"/>
      <c r="BB20" s="266"/>
      <c r="BC20" s="262" t="s">
        <v>11</v>
      </c>
      <c r="BD20" s="262"/>
      <c r="BE20" s="262"/>
      <c r="BF20" s="262"/>
      <c r="BG20" s="262"/>
      <c r="BH20" s="262"/>
      <c r="BI20" s="262"/>
      <c r="BJ20" s="262"/>
      <c r="BK20" s="262"/>
      <c r="BL20" s="262"/>
      <c r="BM20" s="262"/>
      <c r="BN20" s="262"/>
      <c r="BO20" s="262"/>
      <c r="BP20" s="262"/>
      <c r="BQ20" s="262"/>
      <c r="BR20" s="262"/>
      <c r="BS20" s="262"/>
      <c r="BT20" s="262"/>
      <c r="BU20" s="262"/>
      <c r="BV20" s="262"/>
      <c r="BW20" s="262"/>
      <c r="BX20" s="262"/>
      <c r="BY20" s="262" t="s">
        <v>11</v>
      </c>
      <c r="BZ20" s="262"/>
      <c r="CA20" s="262"/>
      <c r="CB20" s="262"/>
      <c r="CC20" s="262"/>
      <c r="CD20" s="262"/>
      <c r="CE20" s="262"/>
      <c r="CF20" s="262"/>
      <c r="CG20" s="262"/>
      <c r="CH20" s="262"/>
      <c r="CI20" s="262"/>
      <c r="CJ20" s="262"/>
      <c r="CK20" s="262"/>
      <c r="CL20" s="262"/>
      <c r="CM20" s="262"/>
      <c r="CN20" s="262"/>
      <c r="CO20" s="262" t="s">
        <v>11</v>
      </c>
      <c r="CP20" s="262"/>
      <c r="CQ20" s="262"/>
      <c r="CR20" s="262"/>
      <c r="CS20" s="262"/>
      <c r="CT20" s="262"/>
      <c r="CU20" s="262"/>
      <c r="CV20" s="262"/>
      <c r="CW20" s="262"/>
      <c r="CX20" s="262"/>
      <c r="CY20" s="262"/>
      <c r="CZ20" s="262"/>
      <c r="DA20" s="262"/>
      <c r="DB20" s="262"/>
      <c r="DC20" s="262"/>
      <c r="DD20" s="263"/>
    </row>
    <row r="21" spans="1:108" s="15" customFormat="1" ht="23.25" customHeight="1">
      <c r="A21" s="276" t="s">
        <v>107</v>
      </c>
      <c r="B21" s="276"/>
      <c r="C21" s="276"/>
      <c r="D21" s="276"/>
      <c r="E21" s="276"/>
      <c r="F21" s="276"/>
      <c r="G21" s="276"/>
      <c r="H21" s="276"/>
      <c r="I21" s="276"/>
      <c r="J21" s="276"/>
      <c r="K21" s="276"/>
      <c r="L21" s="276"/>
      <c r="M21" s="276"/>
      <c r="N21" s="276"/>
      <c r="O21" s="276"/>
      <c r="P21" s="276"/>
      <c r="Q21" s="276"/>
      <c r="R21" s="276"/>
      <c r="S21" s="276"/>
      <c r="T21" s="276"/>
      <c r="U21" s="276"/>
      <c r="V21" s="276"/>
      <c r="W21" s="276"/>
      <c r="X21" s="276"/>
      <c r="Y21" s="276"/>
      <c r="Z21" s="276"/>
      <c r="AA21" s="277"/>
      <c r="AB21" s="264" t="s">
        <v>41</v>
      </c>
      <c r="AC21" s="265"/>
      <c r="AD21" s="265"/>
      <c r="AE21" s="265"/>
      <c r="AF21" s="265"/>
      <c r="AG21" s="265"/>
      <c r="AH21" s="266" t="s">
        <v>105</v>
      </c>
      <c r="AI21" s="266"/>
      <c r="AJ21" s="266"/>
      <c r="AK21" s="266"/>
      <c r="AL21" s="266"/>
      <c r="AM21" s="266"/>
      <c r="AN21" s="266"/>
      <c r="AO21" s="266"/>
      <c r="AP21" s="266"/>
      <c r="AQ21" s="266"/>
      <c r="AR21" s="266"/>
      <c r="AS21" s="266"/>
      <c r="AT21" s="266"/>
      <c r="AU21" s="266"/>
      <c r="AV21" s="266"/>
      <c r="AW21" s="266"/>
      <c r="AX21" s="266"/>
      <c r="AY21" s="266"/>
      <c r="AZ21" s="266"/>
      <c r="BA21" s="266"/>
      <c r="BB21" s="266"/>
      <c r="BC21" s="262" t="s">
        <v>11</v>
      </c>
      <c r="BD21" s="262"/>
      <c r="BE21" s="262"/>
      <c r="BF21" s="262"/>
      <c r="BG21" s="262"/>
      <c r="BH21" s="262"/>
      <c r="BI21" s="262"/>
      <c r="BJ21" s="262"/>
      <c r="BK21" s="262"/>
      <c r="BL21" s="262"/>
      <c r="BM21" s="262"/>
      <c r="BN21" s="262"/>
      <c r="BO21" s="262"/>
      <c r="BP21" s="262"/>
      <c r="BQ21" s="262"/>
      <c r="BR21" s="262"/>
      <c r="BS21" s="262"/>
      <c r="BT21" s="262"/>
      <c r="BU21" s="262"/>
      <c r="BV21" s="262"/>
      <c r="BW21" s="262"/>
      <c r="BX21" s="262"/>
      <c r="BY21" s="262" t="s">
        <v>11</v>
      </c>
      <c r="BZ21" s="262"/>
      <c r="CA21" s="262"/>
      <c r="CB21" s="262"/>
      <c r="CC21" s="262"/>
      <c r="CD21" s="262"/>
      <c r="CE21" s="262"/>
      <c r="CF21" s="262"/>
      <c r="CG21" s="262"/>
      <c r="CH21" s="262"/>
      <c r="CI21" s="262"/>
      <c r="CJ21" s="262"/>
      <c r="CK21" s="262"/>
      <c r="CL21" s="262"/>
      <c r="CM21" s="262"/>
      <c r="CN21" s="262"/>
      <c r="CO21" s="262" t="s">
        <v>11</v>
      </c>
      <c r="CP21" s="262"/>
      <c r="CQ21" s="262"/>
      <c r="CR21" s="262"/>
      <c r="CS21" s="262"/>
      <c r="CT21" s="262"/>
      <c r="CU21" s="262"/>
      <c r="CV21" s="262"/>
      <c r="CW21" s="262"/>
      <c r="CX21" s="262"/>
      <c r="CY21" s="262"/>
      <c r="CZ21" s="262"/>
      <c r="DA21" s="262"/>
      <c r="DB21" s="262"/>
      <c r="DC21" s="262"/>
      <c r="DD21" s="263"/>
    </row>
    <row r="22" spans="1:108" s="15" customFormat="1" ht="12.75" customHeight="1">
      <c r="A22" s="220" t="s">
        <v>40</v>
      </c>
      <c r="B22" s="220"/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1"/>
      <c r="AB22" s="222"/>
      <c r="AC22" s="223"/>
      <c r="AD22" s="223"/>
      <c r="AE22" s="223"/>
      <c r="AF22" s="223"/>
      <c r="AG22" s="224"/>
      <c r="AH22" s="228" t="s">
        <v>11</v>
      </c>
      <c r="AI22" s="229"/>
      <c r="AJ22" s="229"/>
      <c r="AK22" s="229"/>
      <c r="AL22" s="229"/>
      <c r="AM22" s="229"/>
      <c r="AN22" s="229"/>
      <c r="AO22" s="229"/>
      <c r="AP22" s="229"/>
      <c r="AQ22" s="229"/>
      <c r="AR22" s="229"/>
      <c r="AS22" s="229"/>
      <c r="AT22" s="229"/>
      <c r="AU22" s="229"/>
      <c r="AV22" s="229"/>
      <c r="AW22" s="229"/>
      <c r="AX22" s="229"/>
      <c r="AY22" s="229"/>
      <c r="AZ22" s="229"/>
      <c r="BA22" s="229"/>
      <c r="BB22" s="230"/>
      <c r="BC22" s="250" t="s">
        <v>11</v>
      </c>
      <c r="BD22" s="251"/>
      <c r="BE22" s="251"/>
      <c r="BF22" s="251"/>
      <c r="BG22" s="251"/>
      <c r="BH22" s="251"/>
      <c r="BI22" s="251"/>
      <c r="BJ22" s="251"/>
      <c r="BK22" s="251"/>
      <c r="BL22" s="251"/>
      <c r="BM22" s="251"/>
      <c r="BN22" s="251"/>
      <c r="BO22" s="251"/>
      <c r="BP22" s="251"/>
      <c r="BQ22" s="251"/>
      <c r="BR22" s="251"/>
      <c r="BS22" s="251"/>
      <c r="BT22" s="251"/>
      <c r="BU22" s="251"/>
      <c r="BV22" s="251"/>
      <c r="BW22" s="251"/>
      <c r="BX22" s="256"/>
      <c r="BY22" s="250" t="s">
        <v>11</v>
      </c>
      <c r="BZ22" s="251"/>
      <c r="CA22" s="251"/>
      <c r="CB22" s="251"/>
      <c r="CC22" s="251"/>
      <c r="CD22" s="251"/>
      <c r="CE22" s="251"/>
      <c r="CF22" s="251"/>
      <c r="CG22" s="251"/>
      <c r="CH22" s="251"/>
      <c r="CI22" s="251"/>
      <c r="CJ22" s="251"/>
      <c r="CK22" s="251"/>
      <c r="CL22" s="251"/>
      <c r="CM22" s="251"/>
      <c r="CN22" s="256"/>
      <c r="CO22" s="250" t="s">
        <v>11</v>
      </c>
      <c r="CP22" s="251"/>
      <c r="CQ22" s="251"/>
      <c r="CR22" s="251"/>
      <c r="CS22" s="251"/>
      <c r="CT22" s="251"/>
      <c r="CU22" s="251"/>
      <c r="CV22" s="251"/>
      <c r="CW22" s="251"/>
      <c r="CX22" s="251"/>
      <c r="CY22" s="251"/>
      <c r="CZ22" s="251"/>
      <c r="DA22" s="251"/>
      <c r="DB22" s="251"/>
      <c r="DC22" s="251"/>
      <c r="DD22" s="252"/>
    </row>
    <row r="23" spans="1:108" s="15" customFormat="1" ht="13.5" customHeight="1">
      <c r="A23" s="218" t="s">
        <v>11</v>
      </c>
      <c r="B23" s="218"/>
      <c r="C23" s="218"/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9"/>
      <c r="AB23" s="225"/>
      <c r="AC23" s="226"/>
      <c r="AD23" s="226"/>
      <c r="AE23" s="226"/>
      <c r="AF23" s="226"/>
      <c r="AG23" s="227"/>
      <c r="AH23" s="231"/>
      <c r="AI23" s="232"/>
      <c r="AJ23" s="232"/>
      <c r="AK23" s="232"/>
      <c r="AL23" s="232"/>
      <c r="AM23" s="232"/>
      <c r="AN23" s="232"/>
      <c r="AO23" s="232"/>
      <c r="AP23" s="232"/>
      <c r="AQ23" s="232"/>
      <c r="AR23" s="232"/>
      <c r="AS23" s="232"/>
      <c r="AT23" s="232"/>
      <c r="AU23" s="232"/>
      <c r="AV23" s="232"/>
      <c r="AW23" s="232"/>
      <c r="AX23" s="232"/>
      <c r="AY23" s="232"/>
      <c r="AZ23" s="232"/>
      <c r="BA23" s="232"/>
      <c r="BB23" s="233"/>
      <c r="BC23" s="253"/>
      <c r="BD23" s="254"/>
      <c r="BE23" s="254"/>
      <c r="BF23" s="254"/>
      <c r="BG23" s="254"/>
      <c r="BH23" s="254"/>
      <c r="BI23" s="254"/>
      <c r="BJ23" s="254"/>
      <c r="BK23" s="254"/>
      <c r="BL23" s="254"/>
      <c r="BM23" s="254"/>
      <c r="BN23" s="254"/>
      <c r="BO23" s="254"/>
      <c r="BP23" s="254"/>
      <c r="BQ23" s="254"/>
      <c r="BR23" s="254"/>
      <c r="BS23" s="254"/>
      <c r="BT23" s="254"/>
      <c r="BU23" s="254"/>
      <c r="BV23" s="254"/>
      <c r="BW23" s="254"/>
      <c r="BX23" s="257"/>
      <c r="BY23" s="253"/>
      <c r="BZ23" s="254"/>
      <c r="CA23" s="254"/>
      <c r="CB23" s="254"/>
      <c r="CC23" s="254"/>
      <c r="CD23" s="254"/>
      <c r="CE23" s="254"/>
      <c r="CF23" s="254"/>
      <c r="CG23" s="254"/>
      <c r="CH23" s="254"/>
      <c r="CI23" s="254"/>
      <c r="CJ23" s="254"/>
      <c r="CK23" s="254"/>
      <c r="CL23" s="254"/>
      <c r="CM23" s="254"/>
      <c r="CN23" s="257"/>
      <c r="CO23" s="253"/>
      <c r="CP23" s="254"/>
      <c r="CQ23" s="254"/>
      <c r="CR23" s="254"/>
      <c r="CS23" s="254"/>
      <c r="CT23" s="254"/>
      <c r="CU23" s="254"/>
      <c r="CV23" s="254"/>
      <c r="CW23" s="254"/>
      <c r="CX23" s="254"/>
      <c r="CY23" s="254"/>
      <c r="CZ23" s="254"/>
      <c r="DA23" s="254"/>
      <c r="DB23" s="254"/>
      <c r="DC23" s="254"/>
      <c r="DD23" s="255"/>
    </row>
    <row r="24" spans="1:108" s="15" customFormat="1" ht="21" customHeight="1">
      <c r="A24" s="269" t="s">
        <v>42</v>
      </c>
      <c r="B24" s="269"/>
      <c r="C24" s="269"/>
      <c r="D24" s="269"/>
      <c r="E24" s="269"/>
      <c r="F24" s="269"/>
      <c r="G24" s="269"/>
      <c r="H24" s="269"/>
      <c r="I24" s="269"/>
      <c r="J24" s="269"/>
      <c r="K24" s="269"/>
      <c r="L24" s="269"/>
      <c r="M24" s="269"/>
      <c r="N24" s="269"/>
      <c r="O24" s="269"/>
      <c r="P24" s="269"/>
      <c r="Q24" s="269"/>
      <c r="R24" s="269"/>
      <c r="S24" s="269"/>
      <c r="T24" s="269"/>
      <c r="U24" s="269"/>
      <c r="V24" s="269"/>
      <c r="W24" s="269"/>
      <c r="X24" s="269"/>
      <c r="Y24" s="269"/>
      <c r="Z24" s="269"/>
      <c r="AA24" s="270"/>
      <c r="AB24" s="264" t="s">
        <v>43</v>
      </c>
      <c r="AC24" s="265"/>
      <c r="AD24" s="265"/>
      <c r="AE24" s="265"/>
      <c r="AF24" s="265"/>
      <c r="AG24" s="265"/>
      <c r="AH24" s="266" t="s">
        <v>44</v>
      </c>
      <c r="AI24" s="266"/>
      <c r="AJ24" s="266"/>
      <c r="AK24" s="266"/>
      <c r="AL24" s="266"/>
      <c r="AM24" s="266"/>
      <c r="AN24" s="266"/>
      <c r="AO24" s="266"/>
      <c r="AP24" s="266"/>
      <c r="AQ24" s="266"/>
      <c r="AR24" s="266"/>
      <c r="AS24" s="266"/>
      <c r="AT24" s="266"/>
      <c r="AU24" s="266"/>
      <c r="AV24" s="266"/>
      <c r="AW24" s="266"/>
      <c r="AX24" s="266"/>
      <c r="AY24" s="266"/>
      <c r="AZ24" s="266"/>
      <c r="BA24" s="266"/>
      <c r="BB24" s="266"/>
      <c r="BC24" s="273">
        <f>BC25+BC27</f>
        <v>1104219.4599999934</v>
      </c>
      <c r="BD24" s="262"/>
      <c r="BE24" s="262"/>
      <c r="BF24" s="262"/>
      <c r="BG24" s="262"/>
      <c r="BH24" s="262"/>
      <c r="BI24" s="262"/>
      <c r="BJ24" s="262"/>
      <c r="BK24" s="262"/>
      <c r="BL24" s="262"/>
      <c r="BM24" s="262"/>
      <c r="BN24" s="262"/>
      <c r="BO24" s="262"/>
      <c r="BP24" s="262"/>
      <c r="BQ24" s="262"/>
      <c r="BR24" s="262"/>
      <c r="BS24" s="262"/>
      <c r="BT24" s="262"/>
      <c r="BU24" s="262"/>
      <c r="BV24" s="262"/>
      <c r="BW24" s="262"/>
      <c r="BX24" s="262"/>
      <c r="BY24" s="274">
        <f>BY25+BY27</f>
        <v>306634.8399999961</v>
      </c>
      <c r="BZ24" s="275"/>
      <c r="CA24" s="275"/>
      <c r="CB24" s="275"/>
      <c r="CC24" s="275"/>
      <c r="CD24" s="275"/>
      <c r="CE24" s="275"/>
      <c r="CF24" s="275"/>
      <c r="CG24" s="275"/>
      <c r="CH24" s="275"/>
      <c r="CI24" s="275"/>
      <c r="CJ24" s="275"/>
      <c r="CK24" s="275"/>
      <c r="CL24" s="275"/>
      <c r="CM24" s="275"/>
      <c r="CN24" s="275"/>
      <c r="CO24" s="274">
        <f>BC24-BY24</f>
        <v>797584.6199999973</v>
      </c>
      <c r="CP24" s="275"/>
      <c r="CQ24" s="275"/>
      <c r="CR24" s="275"/>
      <c r="CS24" s="275"/>
      <c r="CT24" s="275"/>
      <c r="CU24" s="275"/>
      <c r="CV24" s="275"/>
      <c r="CW24" s="275"/>
      <c r="CX24" s="275"/>
      <c r="CY24" s="275"/>
      <c r="CZ24" s="275"/>
      <c r="DA24" s="275"/>
      <c r="DB24" s="275"/>
      <c r="DC24" s="275"/>
      <c r="DD24" s="278"/>
    </row>
    <row r="25" spans="1:108" s="15" customFormat="1" ht="23.25" customHeight="1">
      <c r="A25" s="276" t="s">
        <v>0</v>
      </c>
      <c r="B25" s="276"/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276"/>
      <c r="O25" s="276"/>
      <c r="P25" s="276"/>
      <c r="Q25" s="276"/>
      <c r="R25" s="276"/>
      <c r="S25" s="276"/>
      <c r="T25" s="276"/>
      <c r="U25" s="276"/>
      <c r="V25" s="276"/>
      <c r="W25" s="276"/>
      <c r="X25" s="276"/>
      <c r="Y25" s="276"/>
      <c r="Z25" s="276"/>
      <c r="AA25" s="277"/>
      <c r="AB25" s="264" t="s">
        <v>45</v>
      </c>
      <c r="AC25" s="265"/>
      <c r="AD25" s="265"/>
      <c r="AE25" s="265"/>
      <c r="AF25" s="265"/>
      <c r="AG25" s="265"/>
      <c r="AH25" s="266" t="s">
        <v>46</v>
      </c>
      <c r="AI25" s="266"/>
      <c r="AJ25" s="266"/>
      <c r="AK25" s="266"/>
      <c r="AL25" s="266"/>
      <c r="AM25" s="266"/>
      <c r="AN25" s="266"/>
      <c r="AO25" s="266"/>
      <c r="AP25" s="266"/>
      <c r="AQ25" s="266"/>
      <c r="AR25" s="266"/>
      <c r="AS25" s="266"/>
      <c r="AT25" s="266"/>
      <c r="AU25" s="266"/>
      <c r="AV25" s="266"/>
      <c r="AW25" s="266"/>
      <c r="AX25" s="266"/>
      <c r="AY25" s="266"/>
      <c r="AZ25" s="266"/>
      <c r="BA25" s="266"/>
      <c r="BB25" s="266"/>
      <c r="BC25" s="273">
        <f>-стр1!BB14-BC17</f>
        <v>-59899700</v>
      </c>
      <c r="BD25" s="262"/>
      <c r="BE25" s="262"/>
      <c r="BF25" s="262"/>
      <c r="BG25" s="262"/>
      <c r="BH25" s="262"/>
      <c r="BI25" s="262"/>
      <c r="BJ25" s="262"/>
      <c r="BK25" s="262"/>
      <c r="BL25" s="262"/>
      <c r="BM25" s="262"/>
      <c r="BN25" s="262"/>
      <c r="BO25" s="262"/>
      <c r="BP25" s="262"/>
      <c r="BQ25" s="262"/>
      <c r="BR25" s="262"/>
      <c r="BS25" s="262"/>
      <c r="BT25" s="262"/>
      <c r="BU25" s="262"/>
      <c r="BV25" s="262"/>
      <c r="BW25" s="262"/>
      <c r="BX25" s="262"/>
      <c r="BY25" s="274">
        <v>-60302465.21</v>
      </c>
      <c r="BZ25" s="275"/>
      <c r="CA25" s="275"/>
      <c r="CB25" s="275"/>
      <c r="CC25" s="275"/>
      <c r="CD25" s="275"/>
      <c r="CE25" s="275"/>
      <c r="CF25" s="275"/>
      <c r="CG25" s="275"/>
      <c r="CH25" s="275"/>
      <c r="CI25" s="275"/>
      <c r="CJ25" s="275"/>
      <c r="CK25" s="275"/>
      <c r="CL25" s="275"/>
      <c r="CM25" s="275"/>
      <c r="CN25" s="275"/>
      <c r="CO25" s="275" t="s">
        <v>35</v>
      </c>
      <c r="CP25" s="275"/>
      <c r="CQ25" s="275"/>
      <c r="CR25" s="275"/>
      <c r="CS25" s="275"/>
      <c r="CT25" s="275"/>
      <c r="CU25" s="275"/>
      <c r="CV25" s="275"/>
      <c r="CW25" s="275"/>
      <c r="CX25" s="275"/>
      <c r="CY25" s="275"/>
      <c r="CZ25" s="275"/>
      <c r="DA25" s="275"/>
      <c r="DB25" s="275"/>
      <c r="DC25" s="275"/>
      <c r="DD25" s="278"/>
    </row>
    <row r="26" spans="1:108" s="15" customFormat="1" ht="13.5" customHeight="1">
      <c r="A26" s="267" t="s">
        <v>11</v>
      </c>
      <c r="B26" s="267"/>
      <c r="C26" s="267"/>
      <c r="D26" s="267"/>
      <c r="E26" s="267"/>
      <c r="F26" s="267"/>
      <c r="G26" s="267"/>
      <c r="H26" s="267"/>
      <c r="I26" s="267"/>
      <c r="J26" s="267"/>
      <c r="K26" s="267"/>
      <c r="L26" s="267"/>
      <c r="M26" s="267"/>
      <c r="N26" s="267"/>
      <c r="O26" s="267"/>
      <c r="P26" s="267"/>
      <c r="Q26" s="267"/>
      <c r="R26" s="267"/>
      <c r="S26" s="267"/>
      <c r="T26" s="267"/>
      <c r="U26" s="267"/>
      <c r="V26" s="267"/>
      <c r="W26" s="267"/>
      <c r="X26" s="267"/>
      <c r="Y26" s="267"/>
      <c r="Z26" s="267"/>
      <c r="AA26" s="268"/>
      <c r="AB26" s="264"/>
      <c r="AC26" s="265"/>
      <c r="AD26" s="265"/>
      <c r="AE26" s="265"/>
      <c r="AF26" s="265"/>
      <c r="AG26" s="265"/>
      <c r="AH26" s="266" t="s">
        <v>11</v>
      </c>
      <c r="AI26" s="266"/>
      <c r="AJ26" s="266"/>
      <c r="AK26" s="266"/>
      <c r="AL26" s="266"/>
      <c r="AM26" s="266"/>
      <c r="AN26" s="266"/>
      <c r="AO26" s="266"/>
      <c r="AP26" s="266"/>
      <c r="AQ26" s="266"/>
      <c r="AR26" s="266"/>
      <c r="AS26" s="266"/>
      <c r="AT26" s="266"/>
      <c r="AU26" s="266"/>
      <c r="AV26" s="266"/>
      <c r="AW26" s="266"/>
      <c r="AX26" s="266"/>
      <c r="AY26" s="266"/>
      <c r="AZ26" s="266"/>
      <c r="BA26" s="266"/>
      <c r="BB26" s="266"/>
      <c r="BC26" s="262" t="s">
        <v>11</v>
      </c>
      <c r="BD26" s="262"/>
      <c r="BE26" s="262"/>
      <c r="BF26" s="262"/>
      <c r="BG26" s="262"/>
      <c r="BH26" s="262"/>
      <c r="BI26" s="262"/>
      <c r="BJ26" s="262"/>
      <c r="BK26" s="262"/>
      <c r="BL26" s="262"/>
      <c r="BM26" s="262"/>
      <c r="BN26" s="262"/>
      <c r="BO26" s="262"/>
      <c r="BP26" s="262"/>
      <c r="BQ26" s="262"/>
      <c r="BR26" s="262"/>
      <c r="BS26" s="262"/>
      <c r="BT26" s="262"/>
      <c r="BU26" s="262"/>
      <c r="BV26" s="262"/>
      <c r="BW26" s="262"/>
      <c r="BX26" s="262"/>
      <c r="BY26" s="275" t="s">
        <v>11</v>
      </c>
      <c r="BZ26" s="275"/>
      <c r="CA26" s="275"/>
      <c r="CB26" s="275"/>
      <c r="CC26" s="275"/>
      <c r="CD26" s="275"/>
      <c r="CE26" s="275"/>
      <c r="CF26" s="275"/>
      <c r="CG26" s="275"/>
      <c r="CH26" s="275"/>
      <c r="CI26" s="275"/>
      <c r="CJ26" s="275"/>
      <c r="CK26" s="275"/>
      <c r="CL26" s="275"/>
      <c r="CM26" s="275"/>
      <c r="CN26" s="275"/>
      <c r="CO26" s="275" t="s">
        <v>35</v>
      </c>
      <c r="CP26" s="275"/>
      <c r="CQ26" s="275"/>
      <c r="CR26" s="275"/>
      <c r="CS26" s="275"/>
      <c r="CT26" s="275"/>
      <c r="CU26" s="275"/>
      <c r="CV26" s="275"/>
      <c r="CW26" s="275"/>
      <c r="CX26" s="275"/>
      <c r="CY26" s="275"/>
      <c r="CZ26" s="275"/>
      <c r="DA26" s="275"/>
      <c r="DB26" s="275"/>
      <c r="DC26" s="275"/>
      <c r="DD26" s="278"/>
    </row>
    <row r="27" spans="1:108" s="15" customFormat="1" ht="23.25" customHeight="1">
      <c r="A27" s="279" t="s">
        <v>1</v>
      </c>
      <c r="B27" s="279"/>
      <c r="C27" s="279"/>
      <c r="D27" s="279"/>
      <c r="E27" s="279"/>
      <c r="F27" s="279"/>
      <c r="G27" s="279"/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9"/>
      <c r="S27" s="279"/>
      <c r="T27" s="279"/>
      <c r="U27" s="279"/>
      <c r="V27" s="279"/>
      <c r="W27" s="279"/>
      <c r="X27" s="279"/>
      <c r="Y27" s="279"/>
      <c r="Z27" s="279"/>
      <c r="AA27" s="280"/>
      <c r="AB27" s="264" t="s">
        <v>47</v>
      </c>
      <c r="AC27" s="265"/>
      <c r="AD27" s="265"/>
      <c r="AE27" s="265"/>
      <c r="AF27" s="265"/>
      <c r="AG27" s="265"/>
      <c r="AH27" s="266" t="s">
        <v>48</v>
      </c>
      <c r="AI27" s="266"/>
      <c r="AJ27" s="266"/>
      <c r="AK27" s="266"/>
      <c r="AL27" s="266"/>
      <c r="AM27" s="266"/>
      <c r="AN27" s="266"/>
      <c r="AO27" s="266"/>
      <c r="AP27" s="266"/>
      <c r="AQ27" s="266"/>
      <c r="AR27" s="266"/>
      <c r="AS27" s="266"/>
      <c r="AT27" s="266"/>
      <c r="AU27" s="266"/>
      <c r="AV27" s="266"/>
      <c r="AW27" s="266"/>
      <c r="AX27" s="266"/>
      <c r="AY27" s="266"/>
      <c r="AZ27" s="266"/>
      <c r="BA27" s="266"/>
      <c r="BB27" s="266"/>
      <c r="BC27" s="273">
        <f>стр2!AT7-BC19</f>
        <v>61003919.45999999</v>
      </c>
      <c r="BD27" s="262"/>
      <c r="BE27" s="262"/>
      <c r="BF27" s="262"/>
      <c r="BG27" s="262"/>
      <c r="BH27" s="262"/>
      <c r="BI27" s="262"/>
      <c r="BJ27" s="262"/>
      <c r="BK27" s="262"/>
      <c r="BL27" s="262"/>
      <c r="BM27" s="262"/>
      <c r="BN27" s="262"/>
      <c r="BO27" s="262"/>
      <c r="BP27" s="262"/>
      <c r="BQ27" s="262"/>
      <c r="BR27" s="262"/>
      <c r="BS27" s="262"/>
      <c r="BT27" s="262"/>
      <c r="BU27" s="262"/>
      <c r="BV27" s="262"/>
      <c r="BW27" s="262"/>
      <c r="BX27" s="262"/>
      <c r="BY27" s="274">
        <v>60609100.05</v>
      </c>
      <c r="BZ27" s="275"/>
      <c r="CA27" s="275"/>
      <c r="CB27" s="275"/>
      <c r="CC27" s="275"/>
      <c r="CD27" s="275"/>
      <c r="CE27" s="275"/>
      <c r="CF27" s="275"/>
      <c r="CG27" s="275"/>
      <c r="CH27" s="275"/>
      <c r="CI27" s="275"/>
      <c r="CJ27" s="275"/>
      <c r="CK27" s="275"/>
      <c r="CL27" s="275"/>
      <c r="CM27" s="275"/>
      <c r="CN27" s="275"/>
      <c r="CO27" s="275" t="s">
        <v>35</v>
      </c>
      <c r="CP27" s="275"/>
      <c r="CQ27" s="275"/>
      <c r="CR27" s="275"/>
      <c r="CS27" s="275"/>
      <c r="CT27" s="275"/>
      <c r="CU27" s="275"/>
      <c r="CV27" s="275"/>
      <c r="CW27" s="275"/>
      <c r="CX27" s="275"/>
      <c r="CY27" s="275"/>
      <c r="CZ27" s="275"/>
      <c r="DA27" s="275"/>
      <c r="DB27" s="275"/>
      <c r="DC27" s="275"/>
      <c r="DD27" s="278"/>
    </row>
    <row r="28" spans="1:108" ht="14.25" customHeight="1" thickBot="1">
      <c r="A28" s="285" t="s">
        <v>11</v>
      </c>
      <c r="B28" s="285"/>
      <c r="C28" s="285"/>
      <c r="D28" s="285"/>
      <c r="E28" s="285"/>
      <c r="F28" s="285"/>
      <c r="G28" s="285"/>
      <c r="H28" s="285"/>
      <c r="I28" s="285"/>
      <c r="J28" s="285"/>
      <c r="K28" s="285"/>
      <c r="L28" s="285"/>
      <c r="M28" s="285"/>
      <c r="N28" s="285"/>
      <c r="O28" s="285"/>
      <c r="P28" s="285"/>
      <c r="Q28" s="285"/>
      <c r="R28" s="285"/>
      <c r="S28" s="285"/>
      <c r="T28" s="285"/>
      <c r="U28" s="285"/>
      <c r="V28" s="285"/>
      <c r="W28" s="285"/>
      <c r="X28" s="285"/>
      <c r="Y28" s="285"/>
      <c r="Z28" s="285"/>
      <c r="AA28" s="286"/>
      <c r="AB28" s="287"/>
      <c r="AC28" s="288"/>
      <c r="AD28" s="288"/>
      <c r="AE28" s="288"/>
      <c r="AF28" s="288"/>
      <c r="AG28" s="288"/>
      <c r="AH28" s="289" t="s">
        <v>11</v>
      </c>
      <c r="AI28" s="289"/>
      <c r="AJ28" s="289"/>
      <c r="AK28" s="289"/>
      <c r="AL28" s="289"/>
      <c r="AM28" s="289"/>
      <c r="AN28" s="289"/>
      <c r="AO28" s="289"/>
      <c r="AP28" s="289"/>
      <c r="AQ28" s="289"/>
      <c r="AR28" s="289"/>
      <c r="AS28" s="289"/>
      <c r="AT28" s="289"/>
      <c r="AU28" s="289"/>
      <c r="AV28" s="289"/>
      <c r="AW28" s="289"/>
      <c r="AX28" s="289"/>
      <c r="AY28" s="289"/>
      <c r="AZ28" s="289"/>
      <c r="BA28" s="289"/>
      <c r="BB28" s="289"/>
      <c r="BC28" s="281" t="s">
        <v>11</v>
      </c>
      <c r="BD28" s="281"/>
      <c r="BE28" s="281"/>
      <c r="BF28" s="281"/>
      <c r="BG28" s="281"/>
      <c r="BH28" s="281"/>
      <c r="BI28" s="281"/>
      <c r="BJ28" s="281"/>
      <c r="BK28" s="281"/>
      <c r="BL28" s="281"/>
      <c r="BM28" s="281"/>
      <c r="BN28" s="281"/>
      <c r="BO28" s="281"/>
      <c r="BP28" s="281"/>
      <c r="BQ28" s="281"/>
      <c r="BR28" s="281"/>
      <c r="BS28" s="281"/>
      <c r="BT28" s="281"/>
      <c r="BU28" s="281"/>
      <c r="BV28" s="281"/>
      <c r="BW28" s="281"/>
      <c r="BX28" s="281"/>
      <c r="BY28" s="281" t="s">
        <v>11</v>
      </c>
      <c r="BZ28" s="281"/>
      <c r="CA28" s="281"/>
      <c r="CB28" s="281"/>
      <c r="CC28" s="281"/>
      <c r="CD28" s="281"/>
      <c r="CE28" s="281"/>
      <c r="CF28" s="281"/>
      <c r="CG28" s="281"/>
      <c r="CH28" s="281"/>
      <c r="CI28" s="281"/>
      <c r="CJ28" s="281"/>
      <c r="CK28" s="281"/>
      <c r="CL28" s="281"/>
      <c r="CM28" s="281"/>
      <c r="CN28" s="281"/>
      <c r="CO28" s="281" t="s">
        <v>35</v>
      </c>
      <c r="CP28" s="281"/>
      <c r="CQ28" s="281"/>
      <c r="CR28" s="281"/>
      <c r="CS28" s="281"/>
      <c r="CT28" s="281"/>
      <c r="CU28" s="281"/>
      <c r="CV28" s="281"/>
      <c r="CW28" s="281"/>
      <c r="CX28" s="281"/>
      <c r="CY28" s="281"/>
      <c r="CZ28" s="281"/>
      <c r="DA28" s="281"/>
      <c r="DB28" s="281"/>
      <c r="DC28" s="281"/>
      <c r="DD28" s="282"/>
    </row>
    <row r="29" spans="1:108" ht="14.25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</row>
    <row r="30" spans="29:32" ht="16.5" customHeight="1">
      <c r="AC30" s="10"/>
      <c r="AD30" s="10"/>
      <c r="AE30" s="10"/>
      <c r="AF30" s="10"/>
    </row>
    <row r="31" spans="1:161" s="1" customFormat="1" ht="12.75">
      <c r="A31" s="298" t="s">
        <v>256</v>
      </c>
      <c r="B31" s="298"/>
      <c r="C31" s="298"/>
      <c r="D31" s="298"/>
      <c r="E31" s="298"/>
      <c r="F31" s="298"/>
      <c r="G31" s="298"/>
      <c r="H31" s="298"/>
      <c r="I31" s="298"/>
      <c r="J31" s="298"/>
      <c r="K31" s="298"/>
      <c r="L31" s="298"/>
      <c r="M31" s="298"/>
      <c r="N31" s="298"/>
      <c r="O31" s="298"/>
      <c r="P31" s="298"/>
      <c r="Q31" s="298"/>
      <c r="R31" s="298"/>
      <c r="S31" s="298"/>
      <c r="T31" s="298"/>
      <c r="U31" s="298"/>
      <c r="V31" s="298"/>
      <c r="W31" s="298"/>
      <c r="X31" s="298"/>
      <c r="Y31" s="298"/>
      <c r="Z31" s="298"/>
      <c r="AA31" s="298"/>
      <c r="AB31" s="298"/>
      <c r="AC31" s="298"/>
      <c r="AD31" s="298"/>
      <c r="AE31" s="298"/>
      <c r="AF31" s="298"/>
      <c r="AG31" s="298"/>
      <c r="AH31" s="298"/>
      <c r="AI31" s="26"/>
      <c r="AJ31" s="26"/>
      <c r="AK31" s="26"/>
      <c r="AL31" s="26"/>
      <c r="AM31" s="26"/>
      <c r="AN31" s="26"/>
      <c r="AO31" s="26"/>
      <c r="AP31" s="26"/>
      <c r="AQ31" s="26"/>
      <c r="AR31" s="299"/>
      <c r="AS31" s="299"/>
      <c r="AT31" s="299"/>
      <c r="AU31" s="299"/>
      <c r="AV31" s="299"/>
      <c r="AW31" s="299"/>
      <c r="AX31" s="299"/>
      <c r="AY31" s="299"/>
      <c r="AZ31" s="299"/>
      <c r="BA31" s="299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P31" s="292" t="s">
        <v>257</v>
      </c>
      <c r="BQ31" s="292"/>
      <c r="BR31" s="292"/>
      <c r="BS31" s="292"/>
      <c r="BT31" s="292"/>
      <c r="BU31" s="292"/>
      <c r="BV31" s="292"/>
      <c r="BW31" s="292"/>
      <c r="BX31" s="292"/>
      <c r="BY31" s="292"/>
      <c r="BZ31" s="292"/>
      <c r="CA31" s="292"/>
      <c r="CB31" s="292"/>
      <c r="CC31" s="292"/>
      <c r="CD31" s="292"/>
      <c r="CE31" s="292"/>
      <c r="CF31" s="292"/>
      <c r="CG31" s="292"/>
      <c r="CH31" s="292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292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</row>
    <row r="32" spans="1:161" s="1" customFormat="1" ht="12.75">
      <c r="A32" s="284" t="s">
        <v>157</v>
      </c>
      <c r="B32" s="284"/>
      <c r="C32" s="284"/>
      <c r="D32" s="284"/>
      <c r="E32" s="284"/>
      <c r="F32" s="284"/>
      <c r="G32" s="284"/>
      <c r="H32" s="284"/>
      <c r="I32" s="284"/>
      <c r="J32" s="284"/>
      <c r="K32" s="284"/>
      <c r="L32" s="284"/>
      <c r="M32" s="284"/>
      <c r="N32" s="284"/>
      <c r="O32" s="284"/>
      <c r="P32" s="284"/>
      <c r="Q32" s="284"/>
      <c r="R32" s="284"/>
      <c r="S32" s="284"/>
      <c r="T32" s="284"/>
      <c r="U32" s="284"/>
      <c r="V32" s="284"/>
      <c r="W32" s="284"/>
      <c r="X32" s="284"/>
      <c r="Y32" s="284"/>
      <c r="Z32" s="284"/>
      <c r="AA32" s="284"/>
      <c r="AB32" s="284"/>
      <c r="AC32" s="284"/>
      <c r="AD32" s="284"/>
      <c r="AE32" s="284"/>
      <c r="AF32" s="284"/>
      <c r="AG32" s="284"/>
      <c r="AH32" s="284"/>
      <c r="AI32" s="284"/>
      <c r="AJ32" s="284"/>
      <c r="AK32" s="284"/>
      <c r="AL32" s="27"/>
      <c r="AM32" s="27"/>
      <c r="AN32" s="27"/>
      <c r="AO32" s="27"/>
      <c r="AP32" s="27"/>
      <c r="AQ32" s="27"/>
      <c r="AR32" s="291" t="s">
        <v>49</v>
      </c>
      <c r="AS32" s="291"/>
      <c r="AT32" s="291"/>
      <c r="AU32" s="291"/>
      <c r="AV32" s="291"/>
      <c r="AW32" s="291"/>
      <c r="AX32" s="291"/>
      <c r="AY32" s="291"/>
      <c r="AZ32" s="291"/>
      <c r="BA32" s="291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P32" s="283" t="s">
        <v>50</v>
      </c>
      <c r="BQ32" s="283"/>
      <c r="BR32" s="283"/>
      <c r="BS32" s="283"/>
      <c r="BT32" s="283"/>
      <c r="BU32" s="283"/>
      <c r="BV32" s="283"/>
      <c r="BW32" s="283"/>
      <c r="BX32" s="283"/>
      <c r="BY32" s="283"/>
      <c r="BZ32" s="283"/>
      <c r="CA32" s="283"/>
      <c r="CB32" s="283"/>
      <c r="CC32" s="283"/>
      <c r="CD32" s="283"/>
      <c r="CE32" s="283"/>
      <c r="CF32" s="283"/>
      <c r="CG32" s="283"/>
      <c r="CH32" s="283"/>
      <c r="CI32" s="283"/>
      <c r="CJ32" s="283"/>
      <c r="CK32" s="283"/>
      <c r="CL32" s="283"/>
      <c r="CM32" s="283"/>
      <c r="CN32" s="283"/>
      <c r="CO32" s="283"/>
      <c r="CP32" s="283"/>
      <c r="CQ32" s="283"/>
      <c r="CR32" s="283"/>
      <c r="CS32" s="283"/>
      <c r="CT32" s="283"/>
      <c r="CU32" s="283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</row>
    <row r="33" s="1" customFormat="1" ht="20.25" customHeight="1"/>
    <row r="34" spans="1:99" s="1" customFormat="1" ht="12.75">
      <c r="A34" s="284" t="s">
        <v>280</v>
      </c>
      <c r="B34" s="284"/>
      <c r="C34" s="284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S34" s="284"/>
      <c r="T34" s="284"/>
      <c r="U34" s="284"/>
      <c r="V34" s="284"/>
      <c r="W34" s="284"/>
      <c r="X34" s="284"/>
      <c r="Y34" s="284"/>
      <c r="Z34" s="284"/>
      <c r="AA34" s="284"/>
      <c r="AB34" s="284"/>
      <c r="AC34" s="284"/>
      <c r="AR34" s="290"/>
      <c r="AS34" s="290"/>
      <c r="AT34" s="290"/>
      <c r="AU34" s="290"/>
      <c r="AV34" s="290"/>
      <c r="AW34" s="290"/>
      <c r="AX34" s="290"/>
      <c r="AY34" s="290"/>
      <c r="AZ34" s="290"/>
      <c r="BA34" s="290"/>
      <c r="BP34" s="292" t="s">
        <v>222</v>
      </c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2"/>
      <c r="CC34" s="292"/>
      <c r="CD34" s="292"/>
      <c r="CE34" s="292"/>
      <c r="CF34" s="292"/>
      <c r="CG34" s="292"/>
      <c r="CH34" s="292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</row>
    <row r="35" spans="1:162" s="1" customFormat="1" ht="12.75">
      <c r="A35" s="284"/>
      <c r="B35" s="284"/>
      <c r="C35" s="284"/>
      <c r="D35" s="284"/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91" t="s">
        <v>49</v>
      </c>
      <c r="AS35" s="291"/>
      <c r="AT35" s="291"/>
      <c r="AU35" s="291"/>
      <c r="AV35" s="291"/>
      <c r="AW35" s="291"/>
      <c r="AX35" s="291"/>
      <c r="AY35" s="291"/>
      <c r="AZ35" s="291"/>
      <c r="BA35" s="291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83" t="s">
        <v>50</v>
      </c>
      <c r="BQ35" s="283"/>
      <c r="BR35" s="283"/>
      <c r="BS35" s="283"/>
      <c r="BT35" s="283"/>
      <c r="BU35" s="283"/>
      <c r="BV35" s="283"/>
      <c r="BW35" s="283"/>
      <c r="BX35" s="283"/>
      <c r="BY35" s="283"/>
      <c r="BZ35" s="283"/>
      <c r="CA35" s="283"/>
      <c r="CB35" s="283"/>
      <c r="CC35" s="283"/>
      <c r="CD35" s="283"/>
      <c r="CE35" s="283"/>
      <c r="CF35" s="283"/>
      <c r="CG35" s="283"/>
      <c r="CH35" s="283"/>
      <c r="CI35" s="283"/>
      <c r="CJ35" s="283"/>
      <c r="CK35" s="283"/>
      <c r="CL35" s="283"/>
      <c r="CM35" s="283"/>
      <c r="CN35" s="283"/>
      <c r="CO35" s="283"/>
      <c r="CP35" s="283"/>
      <c r="CQ35" s="283"/>
      <c r="CR35" s="283"/>
      <c r="CS35" s="283"/>
      <c r="CT35" s="283"/>
      <c r="CU35" s="283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</row>
    <row r="36" spans="27:162" s="1" customFormat="1" ht="12.75"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3"/>
      <c r="AL36" s="283"/>
      <c r="AM36" s="283"/>
      <c r="AN36" s="283"/>
      <c r="AO36" s="283"/>
      <c r="AP36" s="283"/>
      <c r="AQ36" s="283"/>
      <c r="AR36" s="283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</row>
    <row r="37" s="1" customFormat="1" ht="19.5" customHeight="1"/>
    <row r="38" spans="1:162" s="1" customFormat="1" ht="12.75">
      <c r="A38" s="284" t="s">
        <v>223</v>
      </c>
      <c r="B38" s="284"/>
      <c r="C38" s="284"/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4"/>
      <c r="S38" s="284"/>
      <c r="T38" s="284"/>
      <c r="U38" s="284"/>
      <c r="V38" s="284"/>
      <c r="W38" s="284"/>
      <c r="X38" s="284"/>
      <c r="Y38" s="284"/>
      <c r="Z38" s="284"/>
      <c r="AA38" s="284"/>
      <c r="AB38" s="284"/>
      <c r="AC38" s="284"/>
      <c r="AD38" s="284"/>
      <c r="AE38" s="284"/>
      <c r="AF38" s="28"/>
      <c r="AG38" s="28"/>
      <c r="AH38" s="28"/>
      <c r="AI38" s="28"/>
      <c r="AJ38" s="28"/>
      <c r="AK38" s="28"/>
      <c r="AN38" s="26"/>
      <c r="AO38" s="26"/>
      <c r="AP38" s="26"/>
      <c r="AQ38" s="26"/>
      <c r="AR38" s="290"/>
      <c r="AS38" s="290"/>
      <c r="AT38" s="290"/>
      <c r="AU38" s="290"/>
      <c r="AV38" s="290"/>
      <c r="AW38" s="290"/>
      <c r="AX38" s="290"/>
      <c r="AY38" s="290"/>
      <c r="AZ38" s="290"/>
      <c r="BA38" s="290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92" t="s">
        <v>247</v>
      </c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</row>
    <row r="39" spans="1:162" s="1" customFormat="1" ht="12.75">
      <c r="A39" s="284"/>
      <c r="B39" s="284"/>
      <c r="C39" s="284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4"/>
      <c r="AC39" s="284"/>
      <c r="AD39" s="284"/>
      <c r="AE39" s="284"/>
      <c r="AF39" s="284"/>
      <c r="AG39" s="284"/>
      <c r="AH39" s="284"/>
      <c r="AI39" s="284"/>
      <c r="AJ39" s="284"/>
      <c r="AK39" s="284"/>
      <c r="AN39" s="27"/>
      <c r="AO39" s="27"/>
      <c r="AP39" s="27"/>
      <c r="AQ39" s="27"/>
      <c r="AR39" s="291" t="s">
        <v>49</v>
      </c>
      <c r="AS39" s="291"/>
      <c r="AT39" s="291"/>
      <c r="AU39" s="291"/>
      <c r="AV39" s="291"/>
      <c r="AW39" s="291"/>
      <c r="AX39" s="291"/>
      <c r="AY39" s="291"/>
      <c r="AZ39" s="291"/>
      <c r="BA39" s="291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83" t="s">
        <v>50</v>
      </c>
      <c r="BQ39" s="283"/>
      <c r="BR39" s="283"/>
      <c r="BS39" s="283"/>
      <c r="BT39" s="283"/>
      <c r="BU39" s="283"/>
      <c r="BV39" s="283"/>
      <c r="BW39" s="283"/>
      <c r="BX39" s="283"/>
      <c r="BY39" s="283"/>
      <c r="BZ39" s="283"/>
      <c r="CA39" s="283"/>
      <c r="CB39" s="283"/>
      <c r="CC39" s="283"/>
      <c r="CD39" s="283"/>
      <c r="CE39" s="283"/>
      <c r="CF39" s="283"/>
      <c r="CG39" s="283"/>
      <c r="CH39" s="283"/>
      <c r="CI39" s="283"/>
      <c r="CJ39" s="283"/>
      <c r="CK39" s="283"/>
      <c r="CL39" s="283"/>
      <c r="CM39" s="283"/>
      <c r="CN39" s="283"/>
      <c r="CO39" s="283"/>
      <c r="CP39" s="283"/>
      <c r="CQ39" s="283"/>
      <c r="CR39" s="283"/>
      <c r="CS39" s="283"/>
      <c r="CT39" s="283"/>
      <c r="CU39" s="283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</row>
    <row r="40" s="1" customFormat="1" ht="19.5" customHeight="1"/>
    <row r="41" spans="1:37" s="1" customFormat="1" ht="12.75">
      <c r="A41" s="294" t="s">
        <v>51</v>
      </c>
      <c r="B41" s="294"/>
      <c r="C41" s="296" t="s">
        <v>304</v>
      </c>
      <c r="D41" s="296"/>
      <c r="E41" s="296"/>
      <c r="F41" s="296"/>
      <c r="G41" s="296"/>
      <c r="H41" s="297" t="s">
        <v>51</v>
      </c>
      <c r="I41" s="297"/>
      <c r="J41" s="293" t="str">
        <f>стр1!AR5</f>
        <v>января</v>
      </c>
      <c r="K41" s="293"/>
      <c r="L41" s="293"/>
      <c r="M41" s="293"/>
      <c r="N41" s="293"/>
      <c r="O41" s="293"/>
      <c r="P41" s="293"/>
      <c r="Q41" s="293"/>
      <c r="R41" s="293"/>
      <c r="S41" s="293"/>
      <c r="T41" s="293"/>
      <c r="U41" s="293"/>
      <c r="V41" s="293"/>
      <c r="W41" s="293"/>
      <c r="X41" s="293"/>
      <c r="Y41" s="293"/>
      <c r="Z41" s="293"/>
      <c r="AA41" s="293"/>
      <c r="AB41" s="293"/>
      <c r="AC41" s="294" t="str">
        <f>стр1!BB5</f>
        <v>2024 г.</v>
      </c>
      <c r="AD41" s="294"/>
      <c r="AE41" s="294"/>
      <c r="AF41" s="294"/>
      <c r="AG41" s="294"/>
      <c r="AH41" s="295"/>
      <c r="AI41" s="295"/>
      <c r="AJ41" s="11"/>
      <c r="AK41" s="1" t="s">
        <v>52</v>
      </c>
    </row>
    <row r="42" s="1" customFormat="1" ht="12.75">
      <c r="J42" s="11"/>
    </row>
    <row r="43" s="1" customFormat="1" ht="12.75"/>
  </sheetData>
  <sheetProtection/>
  <mergeCells count="167">
    <mergeCell ref="A31:AH31"/>
    <mergeCell ref="A32:AK32"/>
    <mergeCell ref="AR31:BA31"/>
    <mergeCell ref="AR32:BA32"/>
    <mergeCell ref="A35:AG35"/>
    <mergeCell ref="A34:AC34"/>
    <mergeCell ref="AR34:BA34"/>
    <mergeCell ref="AR35:BA35"/>
    <mergeCell ref="BP34:CU34"/>
    <mergeCell ref="BP35:CU35"/>
    <mergeCell ref="J41:AB41"/>
    <mergeCell ref="AC41:AG41"/>
    <mergeCell ref="A41:B41"/>
    <mergeCell ref="AH41:AI41"/>
    <mergeCell ref="C41:G41"/>
    <mergeCell ref="H41:I41"/>
    <mergeCell ref="AA36:AR36"/>
    <mergeCell ref="BP39:CU39"/>
    <mergeCell ref="A38:AE38"/>
    <mergeCell ref="A39:AK39"/>
    <mergeCell ref="A28:AA28"/>
    <mergeCell ref="AB28:AG28"/>
    <mergeCell ref="AH28:BB28"/>
    <mergeCell ref="BC28:BX28"/>
    <mergeCell ref="AR38:BA38"/>
    <mergeCell ref="AR39:BA39"/>
    <mergeCell ref="BP38:CU38"/>
    <mergeCell ref="BP31:CU31"/>
    <mergeCell ref="BY28:CN28"/>
    <mergeCell ref="CO28:DD28"/>
    <mergeCell ref="BY27:CN27"/>
    <mergeCell ref="CO27:DD27"/>
    <mergeCell ref="BP32:CU32"/>
    <mergeCell ref="BY25:CN25"/>
    <mergeCell ref="CO25:DD25"/>
    <mergeCell ref="A27:AA27"/>
    <mergeCell ref="AB27:AG27"/>
    <mergeCell ref="AH27:BB27"/>
    <mergeCell ref="BC27:BX27"/>
    <mergeCell ref="BY26:CN26"/>
    <mergeCell ref="CO26:DD26"/>
    <mergeCell ref="A25:AA25"/>
    <mergeCell ref="AB25:AG25"/>
    <mergeCell ref="A26:AA26"/>
    <mergeCell ref="AB26:AG26"/>
    <mergeCell ref="AH26:BB26"/>
    <mergeCell ref="BC26:BX26"/>
    <mergeCell ref="AH25:BB25"/>
    <mergeCell ref="BC25:BX25"/>
    <mergeCell ref="A17:AA17"/>
    <mergeCell ref="AB17:AG17"/>
    <mergeCell ref="AH17:BB17"/>
    <mergeCell ref="BC17:BX17"/>
    <mergeCell ref="BY18:CN18"/>
    <mergeCell ref="CO18:DD18"/>
    <mergeCell ref="AB18:AG18"/>
    <mergeCell ref="BY16:CN16"/>
    <mergeCell ref="BY17:CN17"/>
    <mergeCell ref="CO24:DD24"/>
    <mergeCell ref="BY19:CN19"/>
    <mergeCell ref="CO19:DD19"/>
    <mergeCell ref="BC24:BX24"/>
    <mergeCell ref="CO16:DD16"/>
    <mergeCell ref="CO17:DD17"/>
    <mergeCell ref="A19:AA19"/>
    <mergeCell ref="AB19:AG19"/>
    <mergeCell ref="AH19:BB19"/>
    <mergeCell ref="BC19:BX19"/>
    <mergeCell ref="BY24:CN24"/>
    <mergeCell ref="AB22:AG23"/>
    <mergeCell ref="A23:AA23"/>
    <mergeCell ref="A21:AA21"/>
    <mergeCell ref="A22:AA22"/>
    <mergeCell ref="AB15:AG15"/>
    <mergeCell ref="AH15:BB15"/>
    <mergeCell ref="A24:AA24"/>
    <mergeCell ref="AB24:AG24"/>
    <mergeCell ref="AH24:BB24"/>
    <mergeCell ref="A18:AA18"/>
    <mergeCell ref="AH18:BB18"/>
    <mergeCell ref="AB21:AG21"/>
    <mergeCell ref="AH22:BB23"/>
    <mergeCell ref="AH21:BB21"/>
    <mergeCell ref="A16:AA16"/>
    <mergeCell ref="AB16:AG16"/>
    <mergeCell ref="AH16:BB16"/>
    <mergeCell ref="BC16:BX16"/>
    <mergeCell ref="CO21:DD21"/>
    <mergeCell ref="BC22:BX23"/>
    <mergeCell ref="BY22:CN23"/>
    <mergeCell ref="A20:AA20"/>
    <mergeCell ref="AB20:AG20"/>
    <mergeCell ref="AH20:BB20"/>
    <mergeCell ref="CO15:DD15"/>
    <mergeCell ref="BC15:BX15"/>
    <mergeCell ref="BY15:CN15"/>
    <mergeCell ref="BY21:CN21"/>
    <mergeCell ref="CO22:DD23"/>
    <mergeCell ref="BC21:BX21"/>
    <mergeCell ref="BC18:BX18"/>
    <mergeCell ref="BC20:BX20"/>
    <mergeCell ref="BY20:CN20"/>
    <mergeCell ref="CO20:DD20"/>
    <mergeCell ref="A15:AA15"/>
    <mergeCell ref="A12:AA12"/>
    <mergeCell ref="AB12:AG12"/>
    <mergeCell ref="AH12:BB12"/>
    <mergeCell ref="AB14:AG14"/>
    <mergeCell ref="AH14:BB14"/>
    <mergeCell ref="A14:AA14"/>
    <mergeCell ref="A13:AA13"/>
    <mergeCell ref="AB13:AG13"/>
    <mergeCell ref="AH13:BB13"/>
    <mergeCell ref="CO13:DD13"/>
    <mergeCell ref="CO14:DD14"/>
    <mergeCell ref="BC14:BX14"/>
    <mergeCell ref="BC13:BX13"/>
    <mergeCell ref="BY14:CN14"/>
    <mergeCell ref="CO12:DD12"/>
    <mergeCell ref="BC12:BX12"/>
    <mergeCell ref="BY12:CN12"/>
    <mergeCell ref="BY13:CN13"/>
    <mergeCell ref="A10:AA10"/>
    <mergeCell ref="BC10:BX10"/>
    <mergeCell ref="A11:AA11"/>
    <mergeCell ref="BY11:CN11"/>
    <mergeCell ref="CO11:DD11"/>
    <mergeCell ref="BC11:BX11"/>
    <mergeCell ref="AB11:AG11"/>
    <mergeCell ref="AH11:BB11"/>
    <mergeCell ref="A7:AA7"/>
    <mergeCell ref="A8:AA8"/>
    <mergeCell ref="BY10:CN10"/>
    <mergeCell ref="CO10:DD10"/>
    <mergeCell ref="BC8:BX9"/>
    <mergeCell ref="BY8:CN9"/>
    <mergeCell ref="AB10:AG10"/>
    <mergeCell ref="AH10:BB10"/>
    <mergeCell ref="AB8:AG9"/>
    <mergeCell ref="AH8:BB9"/>
    <mergeCell ref="AB5:AG5"/>
    <mergeCell ref="CO6:DD7"/>
    <mergeCell ref="BC5:BX5"/>
    <mergeCell ref="BY5:CN5"/>
    <mergeCell ref="CO8:DD9"/>
    <mergeCell ref="BY6:CN7"/>
    <mergeCell ref="BC6:BX7"/>
    <mergeCell ref="AH3:BB3"/>
    <mergeCell ref="CO5:DD5"/>
    <mergeCell ref="AH5:BB5"/>
    <mergeCell ref="A3:AA3"/>
    <mergeCell ref="AB3:AG3"/>
    <mergeCell ref="CO3:DD3"/>
    <mergeCell ref="BY3:CN3"/>
    <mergeCell ref="CO4:DD4"/>
    <mergeCell ref="BC3:BX3"/>
    <mergeCell ref="A5:AA5"/>
    <mergeCell ref="A9:AA9"/>
    <mergeCell ref="A6:AA6"/>
    <mergeCell ref="AB6:AG7"/>
    <mergeCell ref="AH6:BB7"/>
    <mergeCell ref="A2:DD2"/>
    <mergeCell ref="A4:AA4"/>
    <mergeCell ref="AB4:AG4"/>
    <mergeCell ref="AH4:BB4"/>
    <mergeCell ref="BY4:CN4"/>
    <mergeCell ref="BC4:BX4"/>
  </mergeCells>
  <printOptions/>
  <pageMargins left="0.7875" right="0.39375" top="0.5902777777777778" bottom="0.39375" header="0.19652777777777777" footer="0.5118055555555556"/>
  <pageSetup horizontalDpi="600" verticalDpi="600" orientation="portrait" paperSize="9" scale="79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GL-Buhgalter</cp:lastModifiedBy>
  <cp:lastPrinted>2024-01-09T08:20:29Z</cp:lastPrinted>
  <dcterms:created xsi:type="dcterms:W3CDTF">2010-02-04T12:03:32Z</dcterms:created>
  <dcterms:modified xsi:type="dcterms:W3CDTF">2024-01-31T06:22:58Z</dcterms:modified>
  <cp:category/>
  <cp:version/>
  <cp:contentType/>
  <cp:contentStatus/>
</cp:coreProperties>
</file>