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0" yWindow="-300" windowWidth="15480" windowHeight="8190" activeTab="1"/>
  </bookViews>
  <sheets>
    <sheet name="стр1" sheetId="1" r:id="rId1"/>
    <sheet name="стр2" sheetId="2" r:id="rId2"/>
    <sheet name="стр3 (2)" sheetId="4" r:id="rId3"/>
  </sheets>
  <definedNames>
    <definedName name="_xlnm.Print_Area" localSheetId="0">стр1!$A$1:$DA$83</definedName>
    <definedName name="_xlnm.Print_Area" localSheetId="1">стр2!$A$1:$CG$57</definedName>
  </definedNames>
  <calcPr calcId="124519"/>
</workbook>
</file>

<file path=xl/calcChain.xml><?xml version="1.0" encoding="utf-8"?>
<calcChain xmlns="http://schemas.openxmlformats.org/spreadsheetml/2006/main">
  <c r="BY31" i="4"/>
  <c r="BY29"/>
  <c r="BX19" i="1"/>
  <c r="BX50"/>
  <c r="BX45"/>
  <c r="BX76"/>
  <c r="BX24"/>
  <c r="CY23"/>
  <c r="CF23"/>
  <c r="CF75"/>
  <c r="BW41" i="2"/>
  <c r="BW38"/>
  <c r="BW14"/>
  <c r="BX28" i="1"/>
  <c r="CY26"/>
  <c r="CF26"/>
  <c r="BW31" i="2"/>
  <c r="BW40" l="1"/>
  <c r="CY48" i="1"/>
  <c r="CF48"/>
  <c r="BX34"/>
  <c r="CY37" l="1"/>
  <c r="CF37"/>
  <c r="BW48" i="2"/>
  <c r="BW26"/>
  <c r="BW13"/>
  <c r="BX40" i="1"/>
  <c r="CF31"/>
  <c r="CY25"/>
  <c r="CF25"/>
  <c r="CF19" l="1"/>
  <c r="BW22" i="2"/>
  <c r="BW54"/>
  <c r="BW52"/>
  <c r="BW51"/>
  <c r="BW50"/>
  <c r="BW49"/>
  <c r="BW47"/>
  <c r="BW46"/>
  <c r="BW44"/>
  <c r="BW42"/>
  <c r="BW36"/>
  <c r="BW16"/>
  <c r="BW10"/>
  <c r="CH48"/>
  <c r="CH28"/>
  <c r="BX66" i="1"/>
  <c r="CY66" s="1"/>
  <c r="CY67"/>
  <c r="CF67"/>
  <c r="CY27"/>
  <c r="CF27"/>
  <c r="CY24"/>
  <c r="CF24"/>
  <c r="BW43" i="2"/>
  <c r="CH24"/>
  <c r="BW53"/>
  <c r="BW17"/>
  <c r="BW11"/>
  <c r="BW33"/>
  <c r="BW32"/>
  <c r="BW27"/>
  <c r="CH41"/>
  <c r="CF58" i="1"/>
  <c r="CF56"/>
  <c r="CF70"/>
  <c r="BX77"/>
  <c r="BW12" i="2"/>
  <c r="CH49"/>
  <c r="BW34"/>
  <c r="CH13"/>
  <c r="CF20" i="1"/>
  <c r="BX61"/>
  <c r="CY61" s="1"/>
  <c r="BX33"/>
  <c r="CF50"/>
  <c r="BX74"/>
  <c r="BX39"/>
  <c r="AT7" i="2"/>
  <c r="BC31" i="4" s="1"/>
  <c r="BB74" i="1"/>
  <c r="BB73" s="1"/>
  <c r="CY75"/>
  <c r="BW30" i="2"/>
  <c r="BK7"/>
  <c r="CH42"/>
  <c r="BW29"/>
  <c r="CY62" i="1"/>
  <c r="CF62"/>
  <c r="CF61"/>
  <c r="CY65"/>
  <c r="CF65"/>
  <c r="BX64"/>
  <c r="CF64" s="1"/>
  <c r="CH52" i="2"/>
  <c r="CH31"/>
  <c r="CH30"/>
  <c r="CH29"/>
  <c r="BB82" i="1"/>
  <c r="CY83"/>
  <c r="BX82"/>
  <c r="CY36"/>
  <c r="CF36"/>
  <c r="BW25" i="2"/>
  <c r="CF45" i="1"/>
  <c r="CY78"/>
  <c r="BB77"/>
  <c r="CH27" i="2"/>
  <c r="BW19"/>
  <c r="BW15"/>
  <c r="BW39"/>
  <c r="BW37"/>
  <c r="BW35"/>
  <c r="BW18"/>
  <c r="CY22" i="1"/>
  <c r="CF22"/>
  <c r="BW8" i="2"/>
  <c r="CY21" i="1"/>
  <c r="CF21"/>
  <c r="CH23" i="2"/>
  <c r="BW45"/>
  <c r="CH43"/>
  <c r="CH18"/>
  <c r="BX57" i="1"/>
  <c r="CF30"/>
  <c r="BW21" i="2"/>
  <c r="CF35" i="1"/>
  <c r="CF41"/>
  <c r="BB79"/>
  <c r="BB57"/>
  <c r="BB55"/>
  <c r="BB69"/>
  <c r="BB33"/>
  <c r="BB32" s="1"/>
  <c r="BX55"/>
  <c r="BX69"/>
  <c r="CH47" i="2"/>
  <c r="CH50"/>
  <c r="CH45"/>
  <c r="CH53"/>
  <c r="CH36"/>
  <c r="CH20"/>
  <c r="CH26"/>
  <c r="CH12"/>
  <c r="CY47" i="1"/>
  <c r="CF47"/>
  <c r="CH14" i="2"/>
  <c r="BB18" i="1"/>
  <c r="BB17" s="1"/>
  <c r="BB39"/>
  <c r="BB44"/>
  <c r="BB49"/>
  <c r="CH44" i="2"/>
  <c r="CH51"/>
  <c r="CY56" i="1"/>
  <c r="CY58"/>
  <c r="CH35" i="2"/>
  <c r="CF52" i="1"/>
  <c r="CF29"/>
  <c r="CY15"/>
  <c r="CY20"/>
  <c r="CY35"/>
  <c r="CY41"/>
  <c r="CY42"/>
  <c r="CY46"/>
  <c r="CY52"/>
  <c r="CY70"/>
  <c r="CY80"/>
  <c r="CF42"/>
  <c r="CF46"/>
  <c r="CH9" i="2"/>
  <c r="CH10"/>
  <c r="CH11"/>
  <c r="CH17"/>
  <c r="CH19"/>
  <c r="CH21"/>
  <c r="CH22"/>
  <c r="CH25"/>
  <c r="CH34"/>
  <c r="CH46"/>
  <c r="CH16"/>
  <c r="CH54"/>
  <c r="CH33"/>
  <c r="CH15"/>
  <c r="CH32"/>
  <c r="BX73" i="1" l="1"/>
  <c r="CF73" s="1"/>
  <c r="CF74"/>
  <c r="CF55"/>
  <c r="CF66"/>
  <c r="BX54"/>
  <c r="CF57"/>
  <c r="BX18"/>
  <c r="CF18" s="1"/>
  <c r="BX63"/>
  <c r="CF63" s="1"/>
  <c r="BX60"/>
  <c r="CF60" s="1"/>
  <c r="CF69"/>
  <c r="CY51"/>
  <c r="CF51"/>
  <c r="BX32"/>
  <c r="CY32" s="1"/>
  <c r="BB76"/>
  <c r="BX59"/>
  <c r="CF34"/>
  <c r="BB54"/>
  <c r="CF54" s="1"/>
  <c r="CF39"/>
  <c r="CY64"/>
  <c r="BB81"/>
  <c r="CY82"/>
  <c r="BX81"/>
  <c r="BB43"/>
  <c r="BB38" s="1"/>
  <c r="CF40"/>
  <c r="CY34"/>
  <c r="CY79"/>
  <c r="CY50"/>
  <c r="BX49"/>
  <c r="CY49" s="1"/>
  <c r="BW7" i="2"/>
  <c r="CY55" i="1"/>
  <c r="CY77"/>
  <c r="BX44"/>
  <c r="CF44" s="1"/>
  <c r="CY33"/>
  <c r="CY57"/>
  <c r="CY69"/>
  <c r="BB68"/>
  <c r="BX68"/>
  <c r="CH7" i="2"/>
  <c r="CY45" i="1"/>
  <c r="CY40"/>
  <c r="CY39"/>
  <c r="CF33"/>
  <c r="CF28"/>
  <c r="CY19"/>
  <c r="BX72" l="1"/>
  <c r="CY60"/>
  <c r="CF68"/>
  <c r="CF49"/>
  <c r="CY18"/>
  <c r="CF32"/>
  <c r="BB53"/>
  <c r="BB72"/>
  <c r="CY81"/>
  <c r="CY63"/>
  <c r="CY74"/>
  <c r="CY73"/>
  <c r="CY68"/>
  <c r="CF59"/>
  <c r="CY59"/>
  <c r="BX53"/>
  <c r="CY54"/>
  <c r="BX17"/>
  <c r="DL18"/>
  <c r="CY44"/>
  <c r="BX43"/>
  <c r="CF43" s="1"/>
  <c r="CY76"/>
  <c r="BX71" l="1"/>
  <c r="CF71" s="1"/>
  <c r="CF72"/>
  <c r="CF53"/>
  <c r="BB15"/>
  <c r="BB71"/>
  <c r="CF17"/>
  <c r="CY53"/>
  <c r="CY72"/>
  <c r="CY17"/>
  <c r="BX38"/>
  <c r="CF38" s="1"/>
  <c r="CY43"/>
  <c r="BB14" l="1"/>
  <c r="BC29" i="4" s="1"/>
  <c r="BC28" s="1"/>
  <c r="CY71" i="1"/>
  <c r="BX15"/>
  <c r="BX14" s="1"/>
  <c r="CY38"/>
  <c r="IV38" s="1"/>
  <c r="AT56" i="2"/>
  <c r="CF15" i="1" l="1"/>
  <c r="CF14"/>
  <c r="CY16"/>
  <c r="BC5" i="4"/>
  <c r="CY14" i="1" l="1"/>
  <c r="BY28" i="4"/>
  <c r="BK56" i="2"/>
  <c r="CH56" s="1"/>
  <c r="BY5" i="4" l="1"/>
  <c r="CO5" s="1"/>
  <c r="CO28"/>
</calcChain>
</file>

<file path=xl/sharedStrings.xml><?xml version="1.0" encoding="utf-8"?>
<sst xmlns="http://schemas.openxmlformats.org/spreadsheetml/2006/main" count="550" uniqueCount="307">
  <si>
    <t>увеличение остатков средств, всего</t>
  </si>
  <si>
    <t>уменьшение остатков средств, всего</t>
  </si>
  <si>
    <t>951 0102 8810000110 129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</si>
  <si>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</si>
  <si>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</si>
  <si>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951 0309 0310028040 244</t>
  </si>
  <si>
    <t>951 0502 0110028190 244</t>
  </si>
  <si>
    <t>951 0503 0130028410 244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</si>
  <si>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
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</si>
  <si>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951 0503 0110028200 244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</si>
  <si>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</t>
  </si>
  <si>
    <t>951 0503 0130028420 244</t>
  </si>
  <si>
    <t>951 0503 0130028430 244</t>
  </si>
  <si>
    <t>Расходы на осуществление мероприятий по организации и содержанию мест захоронения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</si>
  <si>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</si>
  <si>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 для обеспечения государственных (муниципальных) нужд)</t>
  </si>
  <si>
    <t>951 0707 1110028500 244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</si>
  <si>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 и туризма» (Субсидии бюджетным 
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</si>
  <si>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951 0801 0410000590 611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</si>
  <si>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 Песчанокопского сельского поселения «Развитие культуры и туризма» (Субсидии бюджетным 
учреждениям на иные цели)</t>
  </si>
  <si>
    <t>951 0801 0410000590 612</t>
  </si>
  <si>
    <t>951 1001 1210028480 321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</si>
  <si>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«Совершенствование системы 
социальной поддержки отдельных категорий граждан» муниципальной программы Песчанокопского сельского поселения «Социальная поддержка граждан» (Пособия, компенсации и иные социальные 
выплаты гражданам, кроме публичных нормативных обязательств)</t>
  </si>
  <si>
    <t>951 1101 0610028080 244</t>
  </si>
  <si>
    <t xml:space="preserve"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2014-2020 годы» муниципальной программы Песчанокопского сельского поселения «Развитие физической культуры и спорта» (Прочая закупка товаров, работ и услуг для обеспечения государственных 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</si>
  <si>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</si>
  <si>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</si>
  <si>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</si>
  <si>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</si>
  <si>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</si>
  <si>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</si>
  <si>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</si>
  <si>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</si>
  <si>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</si>
  <si>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</si>
  <si>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</si>
  <si>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</si>
  <si>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</si>
  <si>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</si>
  <si>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</si>
  <si>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</si>
  <si>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</si>
  <si>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</si>
  <si>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</si>
  <si>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</si>
  <si>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</si>
  <si>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</si>
  <si>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</si>
  <si>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</si>
  <si>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</si>
  <si>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</si>
  <si>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</si>
  <si>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</si>
  <si>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</si>
  <si>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</si>
  <si>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</si>
  <si>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</si>
  <si>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</si>
  <si>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</si>
  <si>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</si>
  <si>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</si>
  <si>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</si>
  <si>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</si>
  <si>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</si>
  <si>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</si>
  <si>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</si>
  <si>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</si>
  <si>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</si>
  <si>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</si>
  <si>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Н.Г. Холодилина</t>
  </si>
  <si>
    <t>Н.Н.Машкина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</si>
  <si>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</si>
  <si>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</si>
  <si>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</si>
  <si>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</si>
  <si>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</si>
  <si>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</si>
  <si>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</si>
  <si>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</si>
  <si>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</si>
  <si>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951 1 17 14000 00 0000 180</t>
  </si>
  <si>
    <t>182 1 06 06030 00 0000 110</t>
  </si>
  <si>
    <t>951 1 17 14030 10 0000 180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</si>
  <si>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</si>
  <si>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</si>
  <si>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</si>
  <si>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</si>
  <si>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</si>
  <si>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</si>
  <si>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</si>
  <si>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</si>
  <si>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</si>
  <si>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</si>
  <si>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</si>
  <si>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</si>
  <si>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</si>
  <si>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</si>
  <si>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</si>
  <si>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</si>
  <si>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</si>
  <si>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</si>
  <si>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Расходы на осуществление полномочий по определению в соответствии с частью 1 статьи 11.2 Областного закона от 25 октября 2002 года N:273-ЗС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</si>
  <si>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(Резервные средства)</t>
  </si>
  <si>
    <t>951 0111 9910090100 870</t>
  </si>
  <si>
    <t>951 0113 9910090100 244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</si>
  <si>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(Прочая закупка товаров, работ и услуг для обеспечения государственных (муниципальных) нужд)</t>
  </si>
  <si>
    <t>951 0113 9990021020 244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</si>
  <si>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
товаров, работ и услуг для обеспечения государственных (муниципальных) нужд)</t>
  </si>
  <si>
    <t>951 0113 9990022960 244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</si>
  <si>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 для обеспечения государственных (муниципальных) нужд)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</si>
  <si>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</si>
  <si>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</si>
  <si>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</si>
  <si>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</si>
  <si>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</si>
  <si>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951 0102 8810000110 121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</si>
  <si>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(Иные выплаты персоналу государственных (муниципальных) органов, за исключением фонда оплаты труда)</t>
  </si>
  <si>
    <t>951 0102 8810000110 122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</si>
  <si>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</si>
  <si>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951 0104 0310028040 244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</si>
  <si>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
на водных объектах» (Прочая закупка товаров, работ и услуг для обеспечения государственных (муниципальных нужд)</t>
  </si>
  <si>
    <t>951 0104 8910000110 121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</si>
  <si>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
государственных (муниципальных) органов и взносы по обязательному социальному страхованию)</t>
  </si>
  <si>
    <t>951 0104 8910000110 122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</si>
  <si>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(Взносы по обязательному социальному страхованию на выплаты денежного содержания и иные выплаты 
работникам государственных (муниципальных) органов)</t>
  </si>
  <si>
    <t>951 0104 8910000110 129</t>
  </si>
  <si>
    <t>951 0104 8910000190 244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</si>
  <si>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</si>
  <si>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(Заработная плата)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</si>
  <si>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</si>
  <si>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</si>
  <si>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</si>
  <si>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</si>
  <si>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</si>
  <si>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</si>
  <si>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</si>
  <si>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</si>
  <si>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</si>
  <si>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</si>
  <si>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</si>
  <si>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</si>
  <si>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</si>
  <si>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</si>
  <si>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</si>
  <si>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</si>
  <si>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</si>
  <si>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</si>
  <si>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</si>
  <si>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</si>
  <si>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</si>
  <si>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</si>
  <si>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</si>
  <si>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</si>
  <si>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</si>
  <si>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</si>
  <si>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</si>
  <si>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</si>
  <si>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</si>
  <si>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</si>
  <si>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</si>
  <si>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</si>
  <si>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</si>
  <si>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</si>
  <si>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</si>
  <si>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</si>
  <si>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</si>
  <si>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</si>
  <si>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</si>
  <si>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</si>
  <si>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</si>
  <si>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</si>
  <si>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</si>
  <si>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</si>
  <si>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</si>
  <si>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</si>
  <si>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</si>
  <si>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</si>
  <si>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</si>
  <si>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</si>
  <si>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</si>
  <si>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</si>
  <si>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</si>
  <si>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</si>
  <si>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</si>
  <si>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</si>
  <si>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</si>
  <si>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</si>
  <si>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</si>
  <si>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</si>
  <si>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</si>
  <si>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</si>
  <si>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</si>
  <si>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</si>
  <si>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</si>
  <si>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</si>
  <si>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</si>
  <si>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</si>
  <si>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</si>
  <si>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(Иные выплаты персоналу государственных (муниципальных) органов, за исключением фонда оплаты труда)</t>
  </si>
  <si>
    <t>951 0104 8910000190 122</t>
  </si>
  <si>
    <t>951 0502 0120028290 244</t>
  </si>
  <si>
    <t>Расходы на предоставление неисключительных прав использования Портала-программного обеспечения  интернет-сайта в рамках подпрограммы "Организация капитального ремонта общего имущества многоквартильных домов на 2014-2020 годы"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</si>
  <si>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951 0113 9910090100 321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</si>
  <si>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(Пособия, компенсации и иные социальные выплаты гражданам, кроме публичных нормативных обязательств)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</si>
  <si>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</si>
  <si>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</si>
  <si>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951 0104 1510028160 244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</si>
  <si>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"Разаитие муниципального управления и муниципальной службы" муниципальной программы Песчанокопского сельского поселения  "Муниципальная политика» (Прочая закупка товаров, работ и услуг для обеспечения государственных (муниципальных) нужд)</t>
  </si>
  <si>
    <t>951 0104 9990072390 244</t>
  </si>
  <si>
    <t xml:space="preserve">    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</si>
  <si>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</si>
  <si>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</si>
  <si>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951 0309 021002830 244</t>
  </si>
  <si>
    <t>Мероприятия по организации общественного порядка и обеспечения безопасности в рамках подпрограммы "Укрепление общественного порядка и противодействие преступности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</si>
  <si>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Мероприятия по приобретению систем видеонаблюдения, изготовление банеров в рамках подпрограммы "Противодействие терроризму и экстремизму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</si>
  <si>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"Комплексные меры противодействия злоупотребления наркотиками и их незаконному обороту"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</si>
  <si>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"Пожарная безопасность"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объектах"(Прочая закупка товаров, работ и услуг для обеспечения государственных (муниципальных) нужд)</t>
  </si>
  <si>
    <t>Мероприятия по обеспечению защиты населения от чрезвычайных ситуаций в рамках подпрограммы "Защита от чрезвычайных ситуаций"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объектах"(Прочая закупка товаров, работ и услуг для обеспечения государственных (муниципальных) нужд)</t>
  </si>
  <si>
    <t>951 0309 0220028450 244</t>
  </si>
  <si>
    <t>951 0309 0240028460 244</t>
  </si>
  <si>
    <t>951 0309 0320028230 244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</si>
  <si>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</si>
  <si>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951 0113 9990099990 244</t>
  </si>
  <si>
    <t>951 2 02 35118 00 0000 151</t>
  </si>
  <si>
    <t>951 2 02 35118 10 0000 151</t>
  </si>
  <si>
    <t>951 2 02 30024 00 0000 151</t>
  </si>
  <si>
    <t>951 2 02 30024 10 0000 151</t>
  </si>
  <si>
    <t>951 2 02 30000 00 0000 151</t>
  </si>
  <si>
    <t>182 1 05 03010 01 2100 110</t>
  </si>
  <si>
    <t>Единый сельскохозяйственный налог (пени по соответствующему платежу)</t>
  </si>
  <si>
    <t xml:space="preserve">ШТРАФЫ, САНКЦИИ, ВОЗМЕЩЕНИЕ УЩЕРБА             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</si>
  <si>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</si>
  <si>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</si>
  <si>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</si>
  <si>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</si>
  <si>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</si>
  <si>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</si>
  <si>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</si>
  <si>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</si>
  <si>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</si>
  <si>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951 0801 04100S3850 611</t>
  </si>
  <si>
    <t>Расходы на повышение заработной платы работникам муниципальных учреждений культуры в рамках реализации подпрограммы " Развитие культуры" муниципальной программы Песчанокопского сельского поселения "Развитие культуры"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</si>
  <si>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857 1 16 51040 02 0000 140</t>
  </si>
  <si>
    <t>951 1 14 06025 10 0000 430</t>
  </si>
  <si>
    <t>ДОХОДЫ ОТ ПРОДАЖИ МАТЕРИАЛЬНЫХ И НЕМАТЕРИАЛЬНЫХ АКТИВОВ</t>
  </si>
  <si>
    <t>951 1 14 00000 00 0000 000</t>
  </si>
  <si>
    <t>Доходы от продажи земельных участков, находящихся в государственной и муниципальной собственности</t>
  </si>
  <si>
    <t>951 1 14 06000 00 0000 430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</si>
  <si>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</si>
  <si>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951 1 14 06020 00 0000 430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</si>
  <si>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</si>
  <si>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</si>
  <si>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</si>
  <si>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</si>
  <si>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Расходы на ремонт и обслуживание объектов газоснабжения в рамках подпрограммы "Модернизация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 для обеспечения государственных (муниципальных) нужд)</t>
  </si>
  <si>
    <t>951 2 02 49999 10 0000 151</t>
  </si>
  <si>
    <t>951 2 02 49999 00 0000 151</t>
  </si>
  <si>
    <t>951 2 02 40000 00 0000 151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</si>
  <si>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</si>
  <si>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</si>
  <si>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Дотации бюджетам бюджетной системы Российской Федерации</t>
  </si>
  <si>
    <t>951 2 02 15001 10 0000 151</t>
  </si>
  <si>
    <t>951 2 02 15001 00 0000 151</t>
  </si>
  <si>
    <t>951 2 02 10000 00 0000 151</t>
  </si>
  <si>
    <t>000 1 16 00000 00 0000 140</t>
  </si>
  <si>
    <t>2018 г.</t>
  </si>
  <si>
    <t>951 0104 0720028100 244</t>
  </si>
  <si>
    <t>951 0406 0320028230 244</t>
  </si>
  <si>
    <t>Мероприятия в сфере переподготовки и повышения квалификации муниципальных служащих в рамках подпрограммы "Профессиональная переподготовка и повышение квалификации муниципальных служащих"муниципальной программы Песчанокопского сельского поселения "Экономическое развитие и инновационная экономика" (Прочая закупка товаров, работ и услуг для обеспечения государственных (муниципальных  нужд)</t>
  </si>
  <si>
    <t>Мероприятия по обеспечению защиты населения от чрезвычайных ситуаций в рамках подпрограммы "Защита от чрезвычайных ситуаций"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(Прочая закупка товаров, работ и услуг для обеспечения государсвенных (муниципальных) нужд)</t>
  </si>
  <si>
    <t>А.В.Острогорский</t>
  </si>
  <si>
    <t>Песчанокопского сельского поселения</t>
  </si>
  <si>
    <t>Начальник сектора экономики</t>
  </si>
  <si>
    <t xml:space="preserve">Ведущий специалист по </t>
  </si>
  <si>
    <t>бухгалтерскому учету и отчетности</t>
  </si>
  <si>
    <t>951 0113 9910090100 350</t>
  </si>
  <si>
    <t>Резервный фонд Администрации Песчанокопского сельского поселения в рамках непрограммного направления деятельности "Реализации иных функций Администрации Песчанокопского сельского поселения" (Премии и гранты)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</si>
  <si>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</si>
  <si>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</si>
  <si>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</si>
  <si>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</si>
  <si>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Прочие поступления от денежных взысканий (штрафов) и иных сумм в возмещение ущерба</t>
  </si>
  <si>
    <t>951 1 16 90000 00 0000 140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</si>
  <si>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</si>
  <si>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857 1 16 90050 10 0000 140</t>
  </si>
  <si>
    <t>951 0113 9990099990 831</t>
  </si>
  <si>
    <t>951 0502 0110028010 811</t>
  </si>
  <si>
    <t>951 0503 1010028130 244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</si>
  <si>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(Исполнение судебных актов Российской Федерации и мировых соглашений по возмещению причиненного вреда)</t>
  </si>
  <si>
    <t>Обеспечение мероприятий по повышению качества и надежности коммунальных услуг в рамках подпрограммы " Модернизация объектов коммунальной инфраструктуры" муниципальной программы Песчанокопского сельского поселения" Обеспечение качественными жилищно-коммунальными услугами населения" Субсидии на возмещение недополученных доходов и (или) возмещение фактически понесенных затрат в связи с производством (реализацией) товаров,выполнением работ, оказанием услуг)</t>
  </si>
  <si>
    <t>Мероприяти по замене ламп накаливания и других неэффективных элементов систем освещения, в том числе светильников, на энергосберегающие в рамках подпрограммы "Энергосбережение и повышение энергетической эффективности" в рамках муниципальной программы Песчанокопского сельского поселения "Энергоэффективность и развитие энергетики" (Прочая закупка товаров, работ и услуг для обеспечения государственных (муниципальных) нужд)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</si>
  <si>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</si>
  <si>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</si>
  <si>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182 1 01 02030 01 3000 110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</si>
  <si>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</si>
  <si>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</si>
  <si>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</si>
  <si>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</si>
  <si>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</si>
  <si>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</si>
  <si>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</si>
  <si>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 xml:space="preserve">Глава Администрации </t>
  </si>
  <si>
    <t>декабря</t>
  </si>
  <si>
    <t>03</t>
  </si>
  <si>
    <t>01.12.2018</t>
  </si>
  <si>
    <t>182 1 01 02010 01 4000 110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</si>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</sst>
</file>

<file path=xl/styles.xml><?xml version="1.0" encoding="utf-8"?>
<styleSheet xmlns="http://schemas.openxmlformats.org/spreadsheetml/2006/main">
  <numFmts count="1">
    <numFmt numFmtId="164" formatCode="000000"/>
  </numFmts>
  <fonts count="11"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30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0" borderId="2" xfId="0" applyFont="1" applyFill="1" applyBorder="1" applyAlignment="1">
      <alignment horizontal="left"/>
    </xf>
    <xf numFmtId="0" fontId="1" fillId="2" borderId="0" xfId="0" applyFont="1" applyFill="1"/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1" fillId="3" borderId="2" xfId="0" applyFont="1" applyFill="1" applyBorder="1" applyAlignment="1">
      <alignment horizontal="left"/>
    </xf>
    <xf numFmtId="0" fontId="5" fillId="3" borderId="0" xfId="0" applyFont="1" applyFill="1"/>
    <xf numFmtId="0" fontId="1" fillId="3" borderId="0" xfId="0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4" fontId="1" fillId="0" borderId="0" xfId="0" applyNumberFormat="1" applyFont="1" applyFill="1"/>
    <xf numFmtId="0" fontId="1" fillId="3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3" borderId="2" xfId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4" fillId="0" borderId="0" xfId="0" applyFont="1" applyFill="1"/>
    <xf numFmtId="0" fontId="4" fillId="0" borderId="0" xfId="0" applyFont="1" applyFill="1" applyBorder="1"/>
    <xf numFmtId="0" fontId="1" fillId="3" borderId="2" xfId="0" applyFont="1" applyFill="1" applyBorder="1" applyAlignment="1">
      <alignment wrapText="1"/>
    </xf>
    <xf numFmtId="49" fontId="1" fillId="3" borderId="2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top" wrapText="1"/>
    </xf>
    <xf numFmtId="4" fontId="1" fillId="3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1" fontId="5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wrapText="1"/>
    </xf>
    <xf numFmtId="0" fontId="5" fillId="0" borderId="2" xfId="0" applyFont="1" applyBorder="1" applyAlignment="1">
      <alignment horizontal="left"/>
    </xf>
    <xf numFmtId="49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1" fillId="3" borderId="3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49" fontId="1" fillId="3" borderId="3" xfId="0" applyNumberFormat="1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49" fontId="5" fillId="0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left" wrapText="1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/>
    </xf>
    <xf numFmtId="49" fontId="1" fillId="3" borderId="3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3" borderId="3" xfId="0" applyNumberFormat="1" applyFont="1" applyFill="1" applyBorder="1" applyAlignment="1">
      <alignment horizontal="center"/>
    </xf>
    <xf numFmtId="4" fontId="1" fillId="3" borderId="4" xfId="0" applyNumberFormat="1" applyFont="1" applyFill="1" applyBorder="1" applyAlignment="1">
      <alignment horizontal="center"/>
    </xf>
    <xf numFmtId="4" fontId="1" fillId="3" borderId="5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" fontId="5" fillId="3" borderId="2" xfId="1" applyNumberFormat="1" applyFont="1" applyFill="1" applyBorder="1" applyAlignment="1">
      <alignment horizontal="center"/>
    </xf>
    <xf numFmtId="49" fontId="1" fillId="3" borderId="2" xfId="1" applyNumberFormat="1" applyFont="1" applyFill="1" applyBorder="1" applyAlignment="1">
      <alignment horizontal="center"/>
    </xf>
    <xf numFmtId="4" fontId="1" fillId="3" borderId="2" xfId="1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1" fillId="3" borderId="3" xfId="1" applyFont="1" applyFill="1" applyBorder="1" applyAlignment="1">
      <alignment horizontal="left" wrapText="1"/>
    </xf>
    <xf numFmtId="0" fontId="1" fillId="3" borderId="4" xfId="1" applyFont="1" applyFill="1" applyBorder="1" applyAlignment="1">
      <alignment horizontal="left" wrapText="1"/>
    </xf>
    <xf numFmtId="0" fontId="1" fillId="3" borderId="5" xfId="1" applyFont="1" applyFill="1" applyBorder="1" applyAlignment="1">
      <alignment horizontal="left" wrapText="1"/>
    </xf>
    <xf numFmtId="0" fontId="3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49" fontId="2" fillId="0" borderId="4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4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/>
    <xf numFmtId="0" fontId="2" fillId="0" borderId="31" xfId="0" applyFont="1" applyBorder="1" applyAlignment="1"/>
    <xf numFmtId="4" fontId="2" fillId="0" borderId="27" xfId="0" applyNumberFormat="1" applyFont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0" borderId="55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Fill="1" applyBorder="1"/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36" xfId="0" applyFont="1" applyFill="1" applyBorder="1" applyAlignment="1">
      <alignment horizontal="center"/>
    </xf>
  </cellXfs>
  <cellStyles count="2">
    <cellStyle name="Обычный" xfId="0" builtinId="0"/>
    <cellStyle name="Обычный_стр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3"/>
  <sheetViews>
    <sheetView view="pageBreakPreview" topLeftCell="A2" zoomScaleSheetLayoutView="100" workbookViewId="0">
      <selection activeCell="BX20" sqref="BX20:CE20"/>
    </sheetView>
  </sheetViews>
  <sheetFormatPr defaultColWidth="0.85546875" defaultRowHeight="12.75"/>
  <cols>
    <col min="1" max="14" width="0.85546875" style="1" customWidth="1"/>
    <col min="15" max="15" width="1.28515625" style="1" customWidth="1"/>
    <col min="16" max="17" width="0.85546875" style="1" customWidth="1"/>
    <col min="18" max="18" width="5.42578125" style="1" customWidth="1"/>
    <col min="19" max="27" width="0.85546875" style="1" customWidth="1"/>
    <col min="28" max="28" width="19.140625" style="1" customWidth="1"/>
    <col min="29" max="29" width="0.85546875" style="1" customWidth="1"/>
    <col min="30" max="30" width="0" style="1" hidden="1" customWidth="1"/>
    <col min="31" max="31" width="7" style="1" customWidth="1"/>
    <col min="32" max="32" width="3.42578125" style="1" customWidth="1"/>
    <col min="33" max="52" width="0.85546875" style="1" customWidth="1"/>
    <col min="53" max="53" width="15.140625" style="1" customWidth="1"/>
    <col min="54" max="54" width="6.140625" style="1" customWidth="1"/>
    <col min="55" max="66" width="0.85546875" style="1" customWidth="1"/>
    <col min="67" max="67" width="0.7109375" style="1" customWidth="1"/>
    <col min="68" max="74" width="0" style="1" hidden="1" customWidth="1"/>
    <col min="75" max="75" width="1.85546875" style="1" customWidth="1"/>
    <col min="76" max="76" width="0.85546875" style="1" customWidth="1"/>
    <col min="77" max="77" width="1.42578125" style="1" customWidth="1"/>
    <col min="78" max="82" width="0.85546875" style="1" customWidth="1"/>
    <col min="83" max="83" width="9.5703125" style="1" customWidth="1"/>
    <col min="84" max="85" width="0.85546875" style="1" customWidth="1"/>
    <col min="86" max="86" width="3.7109375" style="1" customWidth="1"/>
    <col min="87" max="89" width="0.85546875" style="1" customWidth="1"/>
    <col min="90" max="90" width="1.5703125" style="1" customWidth="1"/>
    <col min="91" max="91" width="0" style="1" hidden="1" customWidth="1"/>
    <col min="92" max="92" width="0.28515625" style="1" customWidth="1"/>
    <col min="93" max="93" width="0" style="1" hidden="1" customWidth="1"/>
    <col min="94" max="94" width="0.5703125" style="1" customWidth="1"/>
    <col min="95" max="95" width="0.28515625" style="1" customWidth="1"/>
    <col min="96" max="96" width="1.7109375" style="1" customWidth="1"/>
    <col min="97" max="97" width="0.42578125" style="1" customWidth="1"/>
    <col min="98" max="99" width="0" style="1" hidden="1" customWidth="1"/>
    <col min="100" max="101" width="0.85546875" style="1" customWidth="1"/>
    <col min="102" max="102" width="0.7109375" style="1" customWidth="1"/>
    <col min="103" max="103" width="9.28515625" style="1" hidden="1" customWidth="1"/>
    <col min="104" max="104" width="1.85546875" style="1" hidden="1" customWidth="1"/>
    <col min="105" max="105" width="0.85546875" style="1" hidden="1" customWidth="1"/>
    <col min="106" max="16384" width="0.85546875" style="1"/>
  </cols>
  <sheetData>
    <row r="1" spans="1:103" ht="3" customHeight="1"/>
    <row r="2" spans="1:103" ht="17.25" customHeight="1">
      <c r="BB2" s="78" t="s">
        <v>187</v>
      </c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</row>
    <row r="3" spans="1:103" s="2" customFormat="1" ht="15" customHeight="1">
      <c r="T3" s="3" t="s">
        <v>159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85" t="s">
        <v>160</v>
      </c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78" t="s">
        <v>147</v>
      </c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H4" s="86" t="s">
        <v>161</v>
      </c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158</v>
      </c>
      <c r="AC5" s="2"/>
      <c r="AD5" s="2"/>
      <c r="AE5" s="2"/>
      <c r="AF5" s="2"/>
      <c r="AG5" s="2"/>
      <c r="AH5" s="2"/>
      <c r="AI5" s="2"/>
      <c r="AJ5" s="2"/>
      <c r="AK5" s="98" t="s">
        <v>162</v>
      </c>
      <c r="AL5" s="98"/>
      <c r="AM5" s="98"/>
      <c r="AN5" s="98"/>
      <c r="AO5" s="98"/>
      <c r="AP5" s="98"/>
      <c r="AQ5" s="98"/>
      <c r="AR5" s="95" t="s">
        <v>302</v>
      </c>
      <c r="AS5" s="95"/>
      <c r="AT5" s="95"/>
      <c r="AU5" s="95"/>
      <c r="AV5" s="95"/>
      <c r="AW5" s="95"/>
      <c r="AX5" s="95"/>
      <c r="AY5" s="95"/>
      <c r="AZ5" s="95"/>
      <c r="BA5" s="95"/>
      <c r="BB5" s="12" t="s">
        <v>265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99">
        <v>20</v>
      </c>
      <c r="BQ5" s="99"/>
      <c r="BR5" s="99"/>
      <c r="BS5" s="99"/>
      <c r="BT5" s="97"/>
      <c r="BU5" s="97"/>
      <c r="BV5" s="97"/>
      <c r="BW5" s="2" t="s">
        <v>163</v>
      </c>
      <c r="BX5" s="2"/>
      <c r="BY5" s="2"/>
      <c r="BZ5" s="2"/>
      <c r="CA5" s="2"/>
      <c r="CB5" s="2"/>
      <c r="CC5" s="2"/>
      <c r="CD5" s="2"/>
      <c r="CE5" s="2"/>
      <c r="CF5" s="13" t="s">
        <v>164</v>
      </c>
      <c r="CG5" s="2"/>
      <c r="CH5" s="96" t="s">
        <v>304</v>
      </c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</row>
    <row r="6" spans="1:103" s="5" customFormat="1" ht="14.25" customHeight="1">
      <c r="A6" s="2" t="s">
        <v>165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166</v>
      </c>
      <c r="CG6" s="2"/>
      <c r="CH6" s="96" t="s">
        <v>167</v>
      </c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</row>
    <row r="7" spans="1:103" s="5" customFormat="1" ht="12.75" customHeight="1">
      <c r="A7" s="2" t="s">
        <v>168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95" t="s">
        <v>169</v>
      </c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2"/>
      <c r="CA7" s="2"/>
      <c r="CB7" s="2"/>
      <c r="CC7" s="2"/>
      <c r="CD7" s="2"/>
      <c r="CE7" s="2"/>
      <c r="CF7" s="13" t="s">
        <v>170</v>
      </c>
      <c r="CG7" s="2"/>
      <c r="CH7" s="96" t="s">
        <v>171</v>
      </c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</row>
    <row r="8" spans="1:103" s="5" customFormat="1" ht="15" customHeight="1">
      <c r="A8" s="99" t="s">
        <v>129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101" t="s">
        <v>130</v>
      </c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2"/>
      <c r="CA8" s="2"/>
      <c r="CB8" s="2"/>
      <c r="CC8" s="100" t="s">
        <v>88</v>
      </c>
      <c r="CD8" s="100"/>
      <c r="CE8" s="100"/>
      <c r="CF8" s="100"/>
      <c r="CG8" s="2"/>
      <c r="CH8" s="96" t="s">
        <v>87</v>
      </c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</row>
    <row r="9" spans="1:103" s="5" customFormat="1" ht="15" customHeight="1">
      <c r="A9" s="111" t="s">
        <v>194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</row>
    <row r="10" spans="1:103" s="5" customFormat="1" ht="15" customHeight="1">
      <c r="A10" s="2" t="s">
        <v>131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02" t="s">
        <v>132</v>
      </c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</row>
    <row r="11" spans="1:103" ht="20.100000000000001" customHeight="1">
      <c r="A11" s="110" t="s">
        <v>133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</row>
    <row r="12" spans="1:103" ht="42.75" customHeight="1">
      <c r="A12" s="103" t="s">
        <v>134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12" t="s">
        <v>135</v>
      </c>
      <c r="AG12" s="112"/>
      <c r="AH12" s="112"/>
      <c r="AI12" s="112"/>
      <c r="AJ12" s="112"/>
      <c r="AK12" s="112"/>
      <c r="AL12" s="103" t="s">
        <v>157</v>
      </c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 t="s">
        <v>136</v>
      </c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 t="s">
        <v>137</v>
      </c>
      <c r="BY12" s="103"/>
      <c r="BZ12" s="103"/>
      <c r="CA12" s="103"/>
      <c r="CB12" s="103"/>
      <c r="CC12" s="103"/>
      <c r="CD12" s="103"/>
      <c r="CE12" s="103"/>
      <c r="CF12" s="103" t="s">
        <v>138</v>
      </c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</row>
    <row r="13" spans="1:103">
      <c r="A13" s="113">
        <v>1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>
        <v>2</v>
      </c>
      <c r="AG13" s="113"/>
      <c r="AH13" s="113"/>
      <c r="AI13" s="113"/>
      <c r="AJ13" s="113"/>
      <c r="AK13" s="113"/>
      <c r="AL13" s="113">
        <v>3</v>
      </c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>
        <v>4</v>
      </c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03">
        <v>5</v>
      </c>
      <c r="BY13" s="103"/>
      <c r="BZ13" s="103"/>
      <c r="CA13" s="103"/>
      <c r="CB13" s="103"/>
      <c r="CC13" s="103"/>
      <c r="CD13" s="103"/>
      <c r="CE13" s="103"/>
      <c r="CF13" s="103">
        <v>6</v>
      </c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</row>
    <row r="14" spans="1:103" ht="15.75" customHeight="1">
      <c r="A14" s="55" t="s">
        <v>195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114" t="s">
        <v>139</v>
      </c>
      <c r="AG14" s="114"/>
      <c r="AH14" s="114"/>
      <c r="AI14" s="114"/>
      <c r="AJ14" s="114"/>
      <c r="AK14" s="114"/>
      <c r="AL14" s="54" t="s">
        <v>52</v>
      </c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72">
        <f>BB15+BB71</f>
        <v>27521300</v>
      </c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51">
        <f>BX15+BX71</f>
        <v>25619509.200000003</v>
      </c>
      <c r="BY14" s="51"/>
      <c r="BZ14" s="51"/>
      <c r="CA14" s="51"/>
      <c r="CB14" s="51"/>
      <c r="CC14" s="51"/>
      <c r="CD14" s="51"/>
      <c r="CE14" s="51"/>
      <c r="CF14" s="51">
        <f>BB14-BX14</f>
        <v>1901790.799999997</v>
      </c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1">
        <f>BX14/BB14*100</f>
        <v>93.089749394105667</v>
      </c>
    </row>
    <row r="15" spans="1:103" ht="12.75" customHeight="1">
      <c r="A15" s="117" t="s">
        <v>140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8" t="s">
        <v>139</v>
      </c>
      <c r="AG15" s="119"/>
      <c r="AH15" s="119"/>
      <c r="AI15" s="119"/>
      <c r="AJ15" s="119"/>
      <c r="AK15" s="120"/>
      <c r="AL15" s="118" t="s">
        <v>142</v>
      </c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20"/>
      <c r="BB15" s="124">
        <f>BB17+BB32++BB38+BB53+BB68</f>
        <v>25393500</v>
      </c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6"/>
      <c r="BX15" s="104">
        <f>BX17+BX32+BX38+BX59+BX63+BX53+BX68</f>
        <v>23506409.200000003</v>
      </c>
      <c r="BY15" s="105"/>
      <c r="BZ15" s="105"/>
      <c r="CA15" s="105"/>
      <c r="CB15" s="105"/>
      <c r="CC15" s="105"/>
      <c r="CD15" s="105"/>
      <c r="CE15" s="106"/>
      <c r="CF15" s="104">
        <f>BB15-BX15</f>
        <v>1887090.799999997</v>
      </c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6"/>
      <c r="CY15" s="1" t="e">
        <f>#REF!/#REF!*100</f>
        <v>#REF!</v>
      </c>
    </row>
    <row r="16" spans="1:103" s="19" customFormat="1" ht="12" customHeight="1">
      <c r="A16" s="116" t="s">
        <v>141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21"/>
      <c r="AG16" s="122"/>
      <c r="AH16" s="122"/>
      <c r="AI16" s="122"/>
      <c r="AJ16" s="122"/>
      <c r="AK16" s="123"/>
      <c r="AL16" s="121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3"/>
      <c r="BB16" s="127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9"/>
      <c r="BX16" s="107"/>
      <c r="BY16" s="108"/>
      <c r="BZ16" s="108"/>
      <c r="CA16" s="108"/>
      <c r="CB16" s="108"/>
      <c r="CC16" s="108"/>
      <c r="CD16" s="108"/>
      <c r="CE16" s="109"/>
      <c r="CF16" s="107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9"/>
      <c r="CY16" s="1">
        <f>BX15/BB15*100</f>
        <v>92.568606926969508</v>
      </c>
    </row>
    <row r="17" spans="1:116" s="19" customFormat="1" ht="16.5" customHeight="1">
      <c r="A17" s="55" t="s">
        <v>143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4" t="s">
        <v>139</v>
      </c>
      <c r="AG17" s="54"/>
      <c r="AH17" s="54"/>
      <c r="AI17" s="54"/>
      <c r="AJ17" s="54"/>
      <c r="AK17" s="54"/>
      <c r="AL17" s="54" t="s">
        <v>25</v>
      </c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72">
        <f>BB18</f>
        <v>6729300</v>
      </c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51">
        <f>BX18</f>
        <v>6860965.4900000002</v>
      </c>
      <c r="BY17" s="51"/>
      <c r="BZ17" s="51"/>
      <c r="CA17" s="51"/>
      <c r="CB17" s="51"/>
      <c r="CC17" s="51"/>
      <c r="CD17" s="51"/>
      <c r="CE17" s="51"/>
      <c r="CF17" s="51">
        <f>BB17-BX17</f>
        <v>-131665.49000000022</v>
      </c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1">
        <f t="shared" ref="CY17:CY21" si="0">BX17/BB17*100</f>
        <v>101.95660009213441</v>
      </c>
    </row>
    <row r="18" spans="1:116" ht="16.5" customHeight="1">
      <c r="A18" s="131" t="s">
        <v>26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2" t="s">
        <v>139</v>
      </c>
      <c r="AG18" s="132"/>
      <c r="AH18" s="132"/>
      <c r="AI18" s="132"/>
      <c r="AJ18" s="132"/>
      <c r="AK18" s="132"/>
      <c r="AL18" s="54" t="s">
        <v>27</v>
      </c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72">
        <f>BB19</f>
        <v>6729300</v>
      </c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115">
        <f>BX19+BX28+BX24</f>
        <v>6860965.4900000002</v>
      </c>
      <c r="BY18" s="115"/>
      <c r="BZ18" s="115"/>
      <c r="CA18" s="115"/>
      <c r="CB18" s="115"/>
      <c r="CC18" s="115"/>
      <c r="CD18" s="115"/>
      <c r="CE18" s="115"/>
      <c r="CF18" s="51">
        <f>BB18-BX18</f>
        <v>-131665.49000000022</v>
      </c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1">
        <f t="shared" si="0"/>
        <v>101.95660009213441</v>
      </c>
      <c r="DL18" s="1">
        <f>BX18*100/BB18</f>
        <v>101.95660009213439</v>
      </c>
    </row>
    <row r="19" spans="1:116" s="19" customFormat="1" ht="87.75" customHeight="1">
      <c r="A19" s="133" t="s">
        <v>94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5"/>
      <c r="AF19" s="54" t="s">
        <v>139</v>
      </c>
      <c r="AG19" s="54"/>
      <c r="AH19" s="54"/>
      <c r="AI19" s="54"/>
      <c r="AJ19" s="54"/>
      <c r="AK19" s="54"/>
      <c r="AL19" s="54" t="s">
        <v>153</v>
      </c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72">
        <v>6729300</v>
      </c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51">
        <f>BX20+BX21+BX22+BX23</f>
        <v>6630764.3900000006</v>
      </c>
      <c r="BY19" s="51"/>
      <c r="BZ19" s="51"/>
      <c r="CA19" s="51"/>
      <c r="CB19" s="51"/>
      <c r="CC19" s="51"/>
      <c r="CD19" s="51"/>
      <c r="CE19" s="51"/>
      <c r="CF19" s="51">
        <f>BB19-BX19</f>
        <v>98535.609999999404</v>
      </c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19">
        <f t="shared" si="0"/>
        <v>98.535722734905576</v>
      </c>
    </row>
    <row r="20" spans="1:116" s="19" customFormat="1" ht="102" customHeight="1">
      <c r="A20" s="136" t="s">
        <v>144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8"/>
      <c r="AF20" s="50" t="s">
        <v>139</v>
      </c>
      <c r="AG20" s="50"/>
      <c r="AH20" s="50"/>
      <c r="AI20" s="50"/>
      <c r="AJ20" s="50"/>
      <c r="AK20" s="50"/>
      <c r="AL20" s="50" t="s">
        <v>154</v>
      </c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61" t="s">
        <v>28</v>
      </c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0">
        <v>6584304.04</v>
      </c>
      <c r="BY20" s="60"/>
      <c r="BZ20" s="60"/>
      <c r="CA20" s="60"/>
      <c r="CB20" s="60"/>
      <c r="CC20" s="60"/>
      <c r="CD20" s="60"/>
      <c r="CE20" s="60"/>
      <c r="CF20" s="60">
        <f>-BX20</f>
        <v>-6584304.04</v>
      </c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19" t="e">
        <f t="shared" si="0"/>
        <v>#VALUE!</v>
      </c>
    </row>
    <row r="21" spans="1:116" s="19" customFormat="1" ht="84.75" customHeight="1">
      <c r="A21" s="136" t="s">
        <v>205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8"/>
      <c r="AF21" s="50" t="s">
        <v>139</v>
      </c>
      <c r="AG21" s="50"/>
      <c r="AH21" s="50"/>
      <c r="AI21" s="50"/>
      <c r="AJ21" s="50"/>
      <c r="AK21" s="50"/>
      <c r="AL21" s="50" t="s">
        <v>204</v>
      </c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61" t="s">
        <v>28</v>
      </c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0">
        <v>8637.5300000000007</v>
      </c>
      <c r="BY21" s="60"/>
      <c r="BZ21" s="60"/>
      <c r="CA21" s="60"/>
      <c r="CB21" s="60"/>
      <c r="CC21" s="60"/>
      <c r="CD21" s="60"/>
      <c r="CE21" s="60"/>
      <c r="CF21" s="60">
        <f>-BX21</f>
        <v>-8637.5300000000007</v>
      </c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19" t="e">
        <f t="shared" si="0"/>
        <v>#VALUE!</v>
      </c>
    </row>
    <row r="22" spans="1:116" s="19" customFormat="1" ht="103.5" customHeight="1">
      <c r="A22" s="136" t="s">
        <v>211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8"/>
      <c r="AF22" s="50" t="s">
        <v>139</v>
      </c>
      <c r="AG22" s="50"/>
      <c r="AH22" s="50"/>
      <c r="AI22" s="50"/>
      <c r="AJ22" s="50"/>
      <c r="AK22" s="50"/>
      <c r="AL22" s="50" t="s">
        <v>210</v>
      </c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61" t="s">
        <v>28</v>
      </c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0">
        <v>37713.620000000003</v>
      </c>
      <c r="BY22" s="60"/>
      <c r="BZ22" s="60"/>
      <c r="CA22" s="60"/>
      <c r="CB22" s="60"/>
      <c r="CC22" s="60"/>
      <c r="CD22" s="60"/>
      <c r="CE22" s="60"/>
      <c r="CF22" s="60">
        <f>-BX22</f>
        <v>-37713.620000000003</v>
      </c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19" t="e">
        <f>BX22/BB22*100</f>
        <v>#VALUE!</v>
      </c>
    </row>
    <row r="23" spans="1:116" s="19" customFormat="1" ht="103.5" customHeight="1">
      <c r="A23" s="136" t="s">
        <v>306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8"/>
      <c r="AF23" s="50" t="s">
        <v>139</v>
      </c>
      <c r="AG23" s="50"/>
      <c r="AH23" s="50"/>
      <c r="AI23" s="50"/>
      <c r="AJ23" s="50"/>
      <c r="AK23" s="50"/>
      <c r="AL23" s="50" t="s">
        <v>305</v>
      </c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61" t="s">
        <v>28</v>
      </c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0">
        <v>109.2</v>
      </c>
      <c r="BY23" s="60"/>
      <c r="BZ23" s="60"/>
      <c r="CA23" s="60"/>
      <c r="CB23" s="60"/>
      <c r="CC23" s="60"/>
      <c r="CD23" s="60"/>
      <c r="CE23" s="60"/>
      <c r="CF23" s="60">
        <f>-BX23</f>
        <v>-109.2</v>
      </c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19" t="e">
        <f>BX23/BB23*100</f>
        <v>#VALUE!</v>
      </c>
    </row>
    <row r="24" spans="1:116" s="26" customFormat="1" ht="106.5" customHeight="1">
      <c r="A24" s="130" t="s">
        <v>277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66" t="s">
        <v>139</v>
      </c>
      <c r="AG24" s="66"/>
      <c r="AH24" s="66"/>
      <c r="AI24" s="66"/>
      <c r="AJ24" s="66"/>
      <c r="AK24" s="66"/>
      <c r="AL24" s="66" t="s">
        <v>278</v>
      </c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48" t="s">
        <v>28</v>
      </c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53">
        <f>BX27+BX25+BX26</f>
        <v>59838.05</v>
      </c>
      <c r="BY24" s="53"/>
      <c r="BZ24" s="53"/>
      <c r="CA24" s="53"/>
      <c r="CB24" s="53"/>
      <c r="CC24" s="53"/>
      <c r="CD24" s="53"/>
      <c r="CE24" s="53"/>
      <c r="CF24" s="53">
        <f t="shared" ref="CF24:CF27" si="1">-BX24</f>
        <v>-59838.05</v>
      </c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26" t="e">
        <f t="shared" ref="CY24:CY27" si="2">BX24/BB24*100</f>
        <v>#VALUE!</v>
      </c>
    </row>
    <row r="25" spans="1:116" s="26" customFormat="1" ht="123.75" customHeight="1">
      <c r="A25" s="46" t="s">
        <v>292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7" t="s">
        <v>139</v>
      </c>
      <c r="AG25" s="47"/>
      <c r="AH25" s="47"/>
      <c r="AI25" s="47"/>
      <c r="AJ25" s="47"/>
      <c r="AK25" s="47"/>
      <c r="AL25" s="47" t="s">
        <v>291</v>
      </c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8" t="s">
        <v>28</v>
      </c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53">
        <v>59589.36</v>
      </c>
      <c r="BY25" s="53"/>
      <c r="BZ25" s="53"/>
      <c r="CA25" s="53"/>
      <c r="CB25" s="53"/>
      <c r="CC25" s="53"/>
      <c r="CD25" s="53"/>
      <c r="CE25" s="53"/>
      <c r="CF25" s="53">
        <f t="shared" ref="CF25:CF26" si="3">-BX25</f>
        <v>-59589.36</v>
      </c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26" t="e">
        <f t="shared" ref="CY25:CY26" si="4">BX25/BB25*100</f>
        <v>#VALUE!</v>
      </c>
    </row>
    <row r="26" spans="1:116" s="26" customFormat="1" ht="117.75" customHeight="1">
      <c r="A26" s="46" t="s">
        <v>300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7" t="s">
        <v>139</v>
      </c>
      <c r="AG26" s="47"/>
      <c r="AH26" s="47"/>
      <c r="AI26" s="47"/>
      <c r="AJ26" s="47"/>
      <c r="AK26" s="47"/>
      <c r="AL26" s="47" t="s">
        <v>299</v>
      </c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8" t="s">
        <v>28</v>
      </c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53">
        <v>8.69</v>
      </c>
      <c r="BY26" s="53"/>
      <c r="BZ26" s="53"/>
      <c r="CA26" s="53"/>
      <c r="CB26" s="53"/>
      <c r="CC26" s="53"/>
      <c r="CD26" s="53"/>
      <c r="CE26" s="53"/>
      <c r="CF26" s="53">
        <f t="shared" si="3"/>
        <v>-8.69</v>
      </c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26" t="e">
        <f t="shared" si="4"/>
        <v>#VALUE!</v>
      </c>
    </row>
    <row r="27" spans="1:116" s="26" customFormat="1" ht="117.75" customHeight="1">
      <c r="A27" s="46" t="s">
        <v>279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7" t="s">
        <v>139</v>
      </c>
      <c r="AG27" s="47"/>
      <c r="AH27" s="47"/>
      <c r="AI27" s="47"/>
      <c r="AJ27" s="47"/>
      <c r="AK27" s="47"/>
      <c r="AL27" s="47" t="s">
        <v>280</v>
      </c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8" t="s">
        <v>28</v>
      </c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53">
        <v>240</v>
      </c>
      <c r="BY27" s="53"/>
      <c r="BZ27" s="53"/>
      <c r="CA27" s="53"/>
      <c r="CB27" s="53"/>
      <c r="CC27" s="53"/>
      <c r="CD27" s="53"/>
      <c r="CE27" s="53"/>
      <c r="CF27" s="53">
        <f t="shared" si="1"/>
        <v>-240</v>
      </c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26" t="e">
        <f t="shared" si="2"/>
        <v>#VALUE!</v>
      </c>
    </row>
    <row r="28" spans="1:116" s="20" customFormat="1" ht="51.75" customHeight="1">
      <c r="A28" s="146" t="s">
        <v>96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54" t="s">
        <v>139</v>
      </c>
      <c r="AG28" s="54"/>
      <c r="AH28" s="54"/>
      <c r="AI28" s="54"/>
      <c r="AJ28" s="54"/>
      <c r="AK28" s="54"/>
      <c r="AL28" s="54" t="s">
        <v>78</v>
      </c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72" t="s">
        <v>28</v>
      </c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51">
        <f>BX29+BX30+BX31</f>
        <v>170363.05</v>
      </c>
      <c r="BY28" s="51"/>
      <c r="BZ28" s="51"/>
      <c r="CA28" s="51"/>
      <c r="CB28" s="51"/>
      <c r="CC28" s="51"/>
      <c r="CD28" s="51"/>
      <c r="CE28" s="51"/>
      <c r="CF28" s="51">
        <f>CT28-BX28</f>
        <v>-170363.05</v>
      </c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</row>
    <row r="29" spans="1:116" s="19" customFormat="1" ht="74.25" customHeight="1">
      <c r="A29" s="49" t="s">
        <v>95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50" t="s">
        <v>139</v>
      </c>
      <c r="AG29" s="50"/>
      <c r="AH29" s="50"/>
      <c r="AI29" s="50"/>
      <c r="AJ29" s="50"/>
      <c r="AK29" s="50"/>
      <c r="AL29" s="50" t="s">
        <v>79</v>
      </c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61" t="s">
        <v>28</v>
      </c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0">
        <v>160869.15</v>
      </c>
      <c r="BY29" s="60"/>
      <c r="BZ29" s="60"/>
      <c r="CA29" s="60"/>
      <c r="CB29" s="60"/>
      <c r="CC29" s="60"/>
      <c r="CD29" s="60"/>
      <c r="CE29" s="60"/>
      <c r="CF29" s="60">
        <f>CT29-BX29</f>
        <v>-160869.15</v>
      </c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</row>
    <row r="30" spans="1:116" s="26" customFormat="1" ht="60" customHeight="1">
      <c r="A30" s="46" t="s">
        <v>197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7" t="s">
        <v>139</v>
      </c>
      <c r="AG30" s="47"/>
      <c r="AH30" s="47"/>
      <c r="AI30" s="47"/>
      <c r="AJ30" s="47"/>
      <c r="AK30" s="47"/>
      <c r="AL30" s="47" t="s">
        <v>196</v>
      </c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8" t="s">
        <v>28</v>
      </c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53">
        <v>155.97</v>
      </c>
      <c r="BY30" s="53"/>
      <c r="BZ30" s="53"/>
      <c r="CA30" s="53"/>
      <c r="CB30" s="53"/>
      <c r="CC30" s="53"/>
      <c r="CD30" s="53"/>
      <c r="CE30" s="53"/>
      <c r="CF30" s="53">
        <f>CT30-BX30</f>
        <v>-155.97</v>
      </c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</row>
    <row r="31" spans="1:116" s="26" customFormat="1" ht="75.75" customHeight="1">
      <c r="A31" s="46" t="s">
        <v>296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7" t="s">
        <v>139</v>
      </c>
      <c r="AG31" s="47"/>
      <c r="AH31" s="47"/>
      <c r="AI31" s="47"/>
      <c r="AJ31" s="47"/>
      <c r="AK31" s="47"/>
      <c r="AL31" s="47" t="s">
        <v>293</v>
      </c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8" t="s">
        <v>28</v>
      </c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53">
        <v>9337.93</v>
      </c>
      <c r="BY31" s="53"/>
      <c r="BZ31" s="53"/>
      <c r="CA31" s="53"/>
      <c r="CB31" s="53"/>
      <c r="CC31" s="53"/>
      <c r="CD31" s="53"/>
      <c r="CE31" s="53"/>
      <c r="CF31" s="53">
        <f>CT31-BX31</f>
        <v>-9337.93</v>
      </c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</row>
    <row r="32" spans="1:116" s="19" customFormat="1">
      <c r="A32" s="55" t="s">
        <v>29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4" t="s">
        <v>139</v>
      </c>
      <c r="AG32" s="54"/>
      <c r="AH32" s="54"/>
      <c r="AI32" s="54"/>
      <c r="AJ32" s="54"/>
      <c r="AK32" s="54"/>
      <c r="AL32" s="54" t="s">
        <v>30</v>
      </c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72">
        <f>BB33</f>
        <v>3266900</v>
      </c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145">
        <f>BX33</f>
        <v>2403355.69</v>
      </c>
      <c r="BY32" s="145"/>
      <c r="BZ32" s="145"/>
      <c r="CA32" s="145"/>
      <c r="CB32" s="145"/>
      <c r="CC32" s="145"/>
      <c r="CD32" s="145"/>
      <c r="CE32" s="145"/>
      <c r="CF32" s="145">
        <f>BB32-BX32</f>
        <v>863544.31</v>
      </c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9">
        <f>BX32/BB32*100</f>
        <v>73.566858183599123</v>
      </c>
    </row>
    <row r="33" spans="1:256" s="19" customFormat="1" ht="20.25" customHeight="1">
      <c r="A33" s="55" t="s">
        <v>31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4" t="s">
        <v>139</v>
      </c>
      <c r="AG33" s="54"/>
      <c r="AH33" s="54"/>
      <c r="AI33" s="54"/>
      <c r="AJ33" s="54"/>
      <c r="AK33" s="54"/>
      <c r="AL33" s="54" t="s">
        <v>145</v>
      </c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72">
        <f>BB34</f>
        <v>3266900</v>
      </c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51">
        <f>BX34</f>
        <v>2403355.69</v>
      </c>
      <c r="BY33" s="51"/>
      <c r="BZ33" s="51"/>
      <c r="CA33" s="51"/>
      <c r="CB33" s="51"/>
      <c r="CC33" s="51"/>
      <c r="CD33" s="51"/>
      <c r="CE33" s="51"/>
      <c r="CF33" s="51">
        <f>BB33-BX33</f>
        <v>863544.31</v>
      </c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19">
        <f t="shared" ref="CY33:CY52" si="5">BX33/BB33*100</f>
        <v>73.566858183599123</v>
      </c>
    </row>
    <row r="34" spans="1:256" s="19" customFormat="1" ht="23.25" customHeight="1">
      <c r="A34" s="56" t="s">
        <v>31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0" t="s">
        <v>139</v>
      </c>
      <c r="AG34" s="50"/>
      <c r="AH34" s="50"/>
      <c r="AI34" s="50"/>
      <c r="AJ34" s="50"/>
      <c r="AK34" s="50"/>
      <c r="AL34" s="50" t="s">
        <v>92</v>
      </c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61">
        <v>3266900</v>
      </c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0">
        <f>BX35+BX36+BX37</f>
        <v>2403355.69</v>
      </c>
      <c r="BY34" s="60"/>
      <c r="BZ34" s="60"/>
      <c r="CA34" s="60"/>
      <c r="CB34" s="60"/>
      <c r="CC34" s="60"/>
      <c r="CD34" s="60"/>
      <c r="CE34" s="60"/>
      <c r="CF34" s="60">
        <f>BB34-BX34</f>
        <v>863544.31</v>
      </c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19">
        <f t="shared" si="5"/>
        <v>73.566858183599123</v>
      </c>
    </row>
    <row r="35" spans="1:256" s="19" customFormat="1" ht="52.5" customHeight="1">
      <c r="A35" s="57" t="s">
        <v>97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9"/>
      <c r="AF35" s="50" t="s">
        <v>139</v>
      </c>
      <c r="AG35" s="50"/>
      <c r="AH35" s="50"/>
      <c r="AI35" s="50"/>
      <c r="AJ35" s="50"/>
      <c r="AK35" s="50"/>
      <c r="AL35" s="50" t="s">
        <v>155</v>
      </c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61" t="s">
        <v>28</v>
      </c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0">
        <v>2384420</v>
      </c>
      <c r="BY35" s="60"/>
      <c r="BZ35" s="60"/>
      <c r="CA35" s="60"/>
      <c r="CB35" s="60"/>
      <c r="CC35" s="60"/>
      <c r="CD35" s="60"/>
      <c r="CE35" s="60"/>
      <c r="CF35" s="60">
        <f>-BX35</f>
        <v>-2384420</v>
      </c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19" t="e">
        <f t="shared" si="5"/>
        <v>#VALUE!</v>
      </c>
    </row>
    <row r="36" spans="1:256" s="26" customFormat="1" ht="37.5" customHeight="1">
      <c r="A36" s="147" t="s">
        <v>229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9"/>
      <c r="AF36" s="47" t="s">
        <v>139</v>
      </c>
      <c r="AG36" s="47"/>
      <c r="AH36" s="47"/>
      <c r="AI36" s="47"/>
      <c r="AJ36" s="47"/>
      <c r="AK36" s="47"/>
      <c r="AL36" s="47" t="s">
        <v>228</v>
      </c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8" t="s">
        <v>28</v>
      </c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53">
        <v>6283.27</v>
      </c>
      <c r="BY36" s="53"/>
      <c r="BZ36" s="53"/>
      <c r="CA36" s="53"/>
      <c r="CB36" s="53"/>
      <c r="CC36" s="53"/>
      <c r="CD36" s="53"/>
      <c r="CE36" s="53"/>
      <c r="CF36" s="53">
        <f>-BX36</f>
        <v>-6283.27</v>
      </c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26" t="e">
        <f t="shared" ref="CY36" si="6">BX36/BB36*100</f>
        <v>#VALUE!</v>
      </c>
    </row>
    <row r="37" spans="1:256" s="26" customFormat="1" ht="45" customHeight="1">
      <c r="A37" s="147" t="s">
        <v>295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9"/>
      <c r="AF37" s="47" t="s">
        <v>139</v>
      </c>
      <c r="AG37" s="47"/>
      <c r="AH37" s="47"/>
      <c r="AI37" s="47"/>
      <c r="AJ37" s="47"/>
      <c r="AK37" s="47"/>
      <c r="AL37" s="47" t="s">
        <v>294</v>
      </c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8" t="s">
        <v>28</v>
      </c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53">
        <v>12652.42</v>
      </c>
      <c r="BY37" s="53"/>
      <c r="BZ37" s="53"/>
      <c r="CA37" s="53"/>
      <c r="CB37" s="53"/>
      <c r="CC37" s="53"/>
      <c r="CD37" s="53"/>
      <c r="CE37" s="53"/>
      <c r="CF37" s="53">
        <f>-BX37</f>
        <v>-12652.42</v>
      </c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26" t="e">
        <f t="shared" ref="CY37" si="7">BX37/BB37*100</f>
        <v>#VALUE!</v>
      </c>
    </row>
    <row r="38" spans="1:256" s="19" customFormat="1" ht="26.25" customHeight="1">
      <c r="A38" s="55" t="s">
        <v>32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4" t="s">
        <v>139</v>
      </c>
      <c r="AG38" s="54"/>
      <c r="AH38" s="54"/>
      <c r="AI38" s="54"/>
      <c r="AJ38" s="54"/>
      <c r="AK38" s="54"/>
      <c r="AL38" s="54" t="s">
        <v>33</v>
      </c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72">
        <f>BB39+BB43</f>
        <v>14660600</v>
      </c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51">
        <f>BX39+BX43</f>
        <v>13463511.010000002</v>
      </c>
      <c r="BY38" s="51"/>
      <c r="BZ38" s="51"/>
      <c r="CA38" s="51"/>
      <c r="CB38" s="51"/>
      <c r="CC38" s="51"/>
      <c r="CD38" s="51"/>
      <c r="CE38" s="51"/>
      <c r="CF38" s="51">
        <f>BB38-BX38</f>
        <v>1197088.9899999984</v>
      </c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19">
        <f t="shared" si="5"/>
        <v>91.834652128835117</v>
      </c>
      <c r="IV38" s="32">
        <f>SUM(CY38)</f>
        <v>91.834652128835117</v>
      </c>
    </row>
    <row r="39" spans="1:256" s="19" customFormat="1" ht="27.75" customHeight="1">
      <c r="A39" s="55" t="s">
        <v>34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4" t="s">
        <v>139</v>
      </c>
      <c r="AG39" s="54"/>
      <c r="AH39" s="54"/>
      <c r="AI39" s="54"/>
      <c r="AJ39" s="54"/>
      <c r="AK39" s="54"/>
      <c r="AL39" s="54" t="s">
        <v>35</v>
      </c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72">
        <f>BB40</f>
        <v>2384500</v>
      </c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51">
        <f>BX40</f>
        <v>2098645.3000000003</v>
      </c>
      <c r="BY39" s="51"/>
      <c r="BZ39" s="51"/>
      <c r="CA39" s="51"/>
      <c r="CB39" s="51"/>
      <c r="CC39" s="51"/>
      <c r="CD39" s="51"/>
      <c r="CE39" s="51"/>
      <c r="CF39" s="51">
        <f>BB39-BX39</f>
        <v>285854.69999999972</v>
      </c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19">
        <f t="shared" si="5"/>
        <v>88.011964772489009</v>
      </c>
    </row>
    <row r="40" spans="1:256" s="19" customFormat="1" ht="51.75" customHeight="1">
      <c r="A40" s="90" t="s">
        <v>188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50" t="s">
        <v>139</v>
      </c>
      <c r="AG40" s="50"/>
      <c r="AH40" s="50"/>
      <c r="AI40" s="50"/>
      <c r="AJ40" s="50"/>
      <c r="AK40" s="50"/>
      <c r="AL40" s="50" t="s">
        <v>36</v>
      </c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61">
        <v>2384500</v>
      </c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0">
        <f>BX41+BX42</f>
        <v>2098645.3000000003</v>
      </c>
      <c r="BY40" s="60"/>
      <c r="BZ40" s="60"/>
      <c r="CA40" s="60"/>
      <c r="CB40" s="60"/>
      <c r="CC40" s="60"/>
      <c r="CD40" s="60"/>
      <c r="CE40" s="60"/>
      <c r="CF40" s="60">
        <f>BB40-BX40</f>
        <v>285854.69999999972</v>
      </c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19">
        <f t="shared" si="5"/>
        <v>88.011964772489009</v>
      </c>
    </row>
    <row r="41" spans="1:256" s="19" customFormat="1" ht="70.5" customHeight="1">
      <c r="A41" s="90" t="s">
        <v>99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50" t="s">
        <v>139</v>
      </c>
      <c r="AG41" s="50"/>
      <c r="AH41" s="50"/>
      <c r="AI41" s="50"/>
      <c r="AJ41" s="50"/>
      <c r="AK41" s="50"/>
      <c r="AL41" s="50" t="s">
        <v>37</v>
      </c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61" t="s">
        <v>28</v>
      </c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0">
        <v>2090145.08</v>
      </c>
      <c r="BY41" s="60"/>
      <c r="BZ41" s="60"/>
      <c r="CA41" s="60"/>
      <c r="CB41" s="60"/>
      <c r="CC41" s="60"/>
      <c r="CD41" s="60"/>
      <c r="CE41" s="60"/>
      <c r="CF41" s="60">
        <f>CZ41-BX41</f>
        <v>-2090145.08</v>
      </c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19" t="e">
        <f t="shared" si="5"/>
        <v>#VALUE!</v>
      </c>
    </row>
    <row r="42" spans="1:256" s="19" customFormat="1" ht="57.75" customHeight="1">
      <c r="A42" s="90" t="s">
        <v>100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50" t="s">
        <v>139</v>
      </c>
      <c r="AG42" s="50"/>
      <c r="AH42" s="50"/>
      <c r="AI42" s="50"/>
      <c r="AJ42" s="50"/>
      <c r="AK42" s="50"/>
      <c r="AL42" s="50" t="s">
        <v>98</v>
      </c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61" t="s">
        <v>28</v>
      </c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0">
        <v>8500.2199999999993</v>
      </c>
      <c r="BY42" s="60"/>
      <c r="BZ42" s="60"/>
      <c r="CA42" s="60"/>
      <c r="CB42" s="60"/>
      <c r="CC42" s="60"/>
      <c r="CD42" s="60"/>
      <c r="CE42" s="60"/>
      <c r="CF42" s="60">
        <f>CZ42-BX42</f>
        <v>-8500.2199999999993</v>
      </c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19" t="e">
        <f t="shared" si="5"/>
        <v>#VALUE!</v>
      </c>
    </row>
    <row r="43" spans="1:256" s="19" customFormat="1" ht="19.5" customHeight="1">
      <c r="A43" s="55" t="s">
        <v>38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4" t="s">
        <v>139</v>
      </c>
      <c r="AG43" s="54"/>
      <c r="AH43" s="54"/>
      <c r="AI43" s="54"/>
      <c r="AJ43" s="54"/>
      <c r="AK43" s="54"/>
      <c r="AL43" s="54" t="s">
        <v>39</v>
      </c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72">
        <f>BB44+BB49</f>
        <v>12276100</v>
      </c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51">
        <f>BX44+BX49</f>
        <v>11364865.710000001</v>
      </c>
      <c r="BY43" s="51"/>
      <c r="BZ43" s="51"/>
      <c r="CA43" s="51"/>
      <c r="CB43" s="51"/>
      <c r="CC43" s="51"/>
      <c r="CD43" s="51"/>
      <c r="CE43" s="51"/>
      <c r="CF43" s="51">
        <f>BB43-BX43</f>
        <v>911234.28999999911</v>
      </c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19">
        <f t="shared" si="5"/>
        <v>92.577167911633182</v>
      </c>
    </row>
    <row r="44" spans="1:256" s="19" customFormat="1" ht="32.25" customHeight="1">
      <c r="A44" s="91" t="s">
        <v>174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3"/>
      <c r="AF44" s="54" t="s">
        <v>139</v>
      </c>
      <c r="AG44" s="54"/>
      <c r="AH44" s="54"/>
      <c r="AI44" s="54"/>
      <c r="AJ44" s="54"/>
      <c r="AK44" s="54"/>
      <c r="AL44" s="54" t="s">
        <v>81</v>
      </c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72">
        <f>BB45</f>
        <v>3194700</v>
      </c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51">
        <f>BX45</f>
        <v>3644897.38</v>
      </c>
      <c r="BY44" s="51"/>
      <c r="BZ44" s="51"/>
      <c r="CA44" s="51"/>
      <c r="CB44" s="51"/>
      <c r="CC44" s="51"/>
      <c r="CD44" s="51"/>
      <c r="CE44" s="51"/>
      <c r="CF44" s="51">
        <f>BB44-BX44</f>
        <v>-450197.37999999989</v>
      </c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19">
        <f t="shared" si="5"/>
        <v>114.09200801327198</v>
      </c>
    </row>
    <row r="45" spans="1:256" s="19" customFormat="1" ht="48" customHeight="1">
      <c r="A45" s="91" t="s">
        <v>175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3"/>
      <c r="AF45" s="54" t="s">
        <v>139</v>
      </c>
      <c r="AG45" s="54"/>
      <c r="AH45" s="54"/>
      <c r="AI45" s="54"/>
      <c r="AJ45" s="54"/>
      <c r="AK45" s="54"/>
      <c r="AL45" s="54" t="s">
        <v>186</v>
      </c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72">
        <v>3194700</v>
      </c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51">
        <f>BX46+BX47+BX48</f>
        <v>3644897.38</v>
      </c>
      <c r="BY45" s="51"/>
      <c r="BZ45" s="51"/>
      <c r="CA45" s="51"/>
      <c r="CB45" s="51"/>
      <c r="CC45" s="51"/>
      <c r="CD45" s="51"/>
      <c r="CE45" s="51"/>
      <c r="CF45" s="51">
        <f>BB45-BX45</f>
        <v>-450197.37999999989</v>
      </c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19">
        <f t="shared" si="5"/>
        <v>114.09200801327198</v>
      </c>
    </row>
    <row r="46" spans="1:256" s="19" customFormat="1" ht="58.5" customHeight="1">
      <c r="A46" s="140" t="s">
        <v>173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50" t="s">
        <v>139</v>
      </c>
      <c r="AG46" s="50"/>
      <c r="AH46" s="50"/>
      <c r="AI46" s="50"/>
      <c r="AJ46" s="50"/>
      <c r="AK46" s="50"/>
      <c r="AL46" s="50" t="s">
        <v>172</v>
      </c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61" t="s">
        <v>28</v>
      </c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0">
        <v>3611595.42</v>
      </c>
      <c r="BY46" s="60"/>
      <c r="BZ46" s="60"/>
      <c r="CA46" s="60"/>
      <c r="CB46" s="60"/>
      <c r="CC46" s="60"/>
      <c r="CD46" s="60"/>
      <c r="CE46" s="60"/>
      <c r="CF46" s="60">
        <f>CX46-BX46</f>
        <v>-3611595.42</v>
      </c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19" t="e">
        <f t="shared" si="5"/>
        <v>#VALUE!</v>
      </c>
    </row>
    <row r="47" spans="1:256" s="19" customFormat="1" ht="51" customHeight="1">
      <c r="A47" s="142" t="s">
        <v>185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4"/>
      <c r="AF47" s="50" t="s">
        <v>139</v>
      </c>
      <c r="AG47" s="50"/>
      <c r="AH47" s="50"/>
      <c r="AI47" s="50"/>
      <c r="AJ47" s="50"/>
      <c r="AK47" s="50"/>
      <c r="AL47" s="50" t="s">
        <v>184</v>
      </c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61" t="s">
        <v>28</v>
      </c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0">
        <v>30301.96</v>
      </c>
      <c r="BY47" s="60"/>
      <c r="BZ47" s="60"/>
      <c r="CA47" s="60"/>
      <c r="CB47" s="60"/>
      <c r="CC47" s="60"/>
      <c r="CD47" s="60"/>
      <c r="CE47" s="60"/>
      <c r="CF47" s="60">
        <f>CX47-BX47</f>
        <v>-30301.96</v>
      </c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19" t="e">
        <f t="shared" si="5"/>
        <v>#VALUE!</v>
      </c>
    </row>
    <row r="48" spans="1:256" s="26" customFormat="1" ht="61.5" customHeight="1">
      <c r="A48" s="157" t="s">
        <v>298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9"/>
      <c r="AF48" s="47" t="s">
        <v>139</v>
      </c>
      <c r="AG48" s="47"/>
      <c r="AH48" s="47"/>
      <c r="AI48" s="47"/>
      <c r="AJ48" s="47"/>
      <c r="AK48" s="47"/>
      <c r="AL48" s="47" t="s">
        <v>297</v>
      </c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8" t="s">
        <v>28</v>
      </c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53">
        <v>3000</v>
      </c>
      <c r="BY48" s="53"/>
      <c r="BZ48" s="53"/>
      <c r="CA48" s="53"/>
      <c r="CB48" s="53"/>
      <c r="CC48" s="53"/>
      <c r="CD48" s="53"/>
      <c r="CE48" s="53"/>
      <c r="CF48" s="53">
        <f>CX48-BX48</f>
        <v>-3000</v>
      </c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26" t="e">
        <f t="shared" ref="CY48" si="8">BX48/BB48*100</f>
        <v>#VALUE!</v>
      </c>
    </row>
    <row r="49" spans="1:103" s="19" customFormat="1" ht="33.75" customHeight="1">
      <c r="A49" s="91" t="s">
        <v>180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3"/>
      <c r="AF49" s="54" t="s">
        <v>139</v>
      </c>
      <c r="AG49" s="54"/>
      <c r="AH49" s="54"/>
      <c r="AI49" s="54"/>
      <c r="AJ49" s="54"/>
      <c r="AK49" s="54"/>
      <c r="AL49" s="54" t="s">
        <v>176</v>
      </c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72">
        <f>BB50</f>
        <v>9081400</v>
      </c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51">
        <f>BX50</f>
        <v>7719968.3300000001</v>
      </c>
      <c r="BY49" s="51"/>
      <c r="BZ49" s="51"/>
      <c r="CA49" s="51"/>
      <c r="CB49" s="51"/>
      <c r="CC49" s="51"/>
      <c r="CD49" s="51"/>
      <c r="CE49" s="51"/>
      <c r="CF49" s="51">
        <f>BB49-BX49</f>
        <v>1361431.67</v>
      </c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19">
        <f t="shared" si="5"/>
        <v>85.008570594842197</v>
      </c>
    </row>
    <row r="50" spans="1:103" s="19" customFormat="1" ht="48" customHeight="1">
      <c r="A50" s="141" t="s">
        <v>181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54" t="s">
        <v>139</v>
      </c>
      <c r="AG50" s="54"/>
      <c r="AH50" s="54"/>
      <c r="AI50" s="54"/>
      <c r="AJ50" s="54"/>
      <c r="AK50" s="54"/>
      <c r="AL50" s="54" t="s">
        <v>177</v>
      </c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72">
        <v>9081400</v>
      </c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51">
        <f>BX51+BX52</f>
        <v>7719968.3300000001</v>
      </c>
      <c r="BY50" s="51"/>
      <c r="BZ50" s="51"/>
      <c r="CA50" s="51"/>
      <c r="CB50" s="51"/>
      <c r="CC50" s="51"/>
      <c r="CD50" s="51"/>
      <c r="CE50" s="51"/>
      <c r="CF50" s="51">
        <f>BB50-BX50</f>
        <v>1361431.67</v>
      </c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19">
        <f t="shared" si="5"/>
        <v>85.008570594842197</v>
      </c>
    </row>
    <row r="51" spans="1:103" s="19" customFormat="1" ht="69.75" customHeight="1">
      <c r="A51" s="140" t="s">
        <v>182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50" t="s">
        <v>139</v>
      </c>
      <c r="AG51" s="50"/>
      <c r="AH51" s="50"/>
      <c r="AI51" s="50"/>
      <c r="AJ51" s="50"/>
      <c r="AK51" s="50"/>
      <c r="AL51" s="50" t="s">
        <v>178</v>
      </c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61" t="s">
        <v>28</v>
      </c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0">
        <v>7682276.3300000001</v>
      </c>
      <c r="BY51" s="60"/>
      <c r="BZ51" s="60"/>
      <c r="CA51" s="60"/>
      <c r="CB51" s="60"/>
      <c r="CC51" s="60"/>
      <c r="CD51" s="60"/>
      <c r="CE51" s="60"/>
      <c r="CF51" s="60">
        <f>CZ51-BX51</f>
        <v>-7682276.3300000001</v>
      </c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19" t="e">
        <f t="shared" si="5"/>
        <v>#VALUE!</v>
      </c>
    </row>
    <row r="52" spans="1:103" s="19" customFormat="1" ht="45.75" customHeight="1">
      <c r="A52" s="140" t="s">
        <v>183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50" t="s">
        <v>139</v>
      </c>
      <c r="AG52" s="50"/>
      <c r="AH52" s="50"/>
      <c r="AI52" s="50"/>
      <c r="AJ52" s="50"/>
      <c r="AK52" s="50"/>
      <c r="AL52" s="50" t="s">
        <v>179</v>
      </c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61" t="s">
        <v>28</v>
      </c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0">
        <v>37692</v>
      </c>
      <c r="BY52" s="60"/>
      <c r="BZ52" s="60"/>
      <c r="CA52" s="60"/>
      <c r="CB52" s="60"/>
      <c r="CC52" s="60"/>
      <c r="CD52" s="60"/>
      <c r="CE52" s="60"/>
      <c r="CF52" s="60">
        <f>CZ52-BX52</f>
        <v>-37692</v>
      </c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19" t="e">
        <f t="shared" si="5"/>
        <v>#VALUE!</v>
      </c>
    </row>
    <row r="53" spans="1:103" s="19" customFormat="1" ht="49.5" customHeight="1">
      <c r="A53" s="94" t="s">
        <v>40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54" t="s">
        <v>139</v>
      </c>
      <c r="AG53" s="54"/>
      <c r="AH53" s="54"/>
      <c r="AI53" s="54"/>
      <c r="AJ53" s="54"/>
      <c r="AK53" s="54"/>
      <c r="AL53" s="54" t="s">
        <v>41</v>
      </c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72">
        <f>BB54</f>
        <v>674700</v>
      </c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51">
        <f>BX54</f>
        <v>444435.01</v>
      </c>
      <c r="BY53" s="51"/>
      <c r="BZ53" s="51"/>
      <c r="CA53" s="51"/>
      <c r="CB53" s="51"/>
      <c r="CC53" s="51"/>
      <c r="CD53" s="51"/>
      <c r="CE53" s="51"/>
      <c r="CF53" s="51">
        <f t="shared" ref="CF53:CF58" si="9">BB53-BX53</f>
        <v>230264.99</v>
      </c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19">
        <f t="shared" ref="CY53:CY80" si="10">BX53/BB53*100</f>
        <v>65.871499925892991</v>
      </c>
    </row>
    <row r="54" spans="1:103" s="19" customFormat="1" ht="102" customHeight="1">
      <c r="A54" s="94" t="s">
        <v>93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50" t="s">
        <v>139</v>
      </c>
      <c r="AG54" s="50"/>
      <c r="AH54" s="50"/>
      <c r="AI54" s="50"/>
      <c r="AJ54" s="50"/>
      <c r="AK54" s="50"/>
      <c r="AL54" s="54" t="s">
        <v>156</v>
      </c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72">
        <f>BB57+BB55</f>
        <v>674700</v>
      </c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51">
        <f>BX55+BX57</f>
        <v>444435.01</v>
      </c>
      <c r="BY54" s="51"/>
      <c r="BZ54" s="51"/>
      <c r="CA54" s="51"/>
      <c r="CB54" s="51"/>
      <c r="CC54" s="51"/>
      <c r="CD54" s="51"/>
      <c r="CE54" s="51"/>
      <c r="CF54" s="51">
        <f t="shared" si="9"/>
        <v>230264.99</v>
      </c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19">
        <f t="shared" si="10"/>
        <v>65.871499925892991</v>
      </c>
    </row>
    <row r="55" spans="1:103" s="19" customFormat="1" ht="87.75" customHeight="1">
      <c r="A55" s="57" t="s">
        <v>86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9"/>
      <c r="AF55" s="79" t="s">
        <v>139</v>
      </c>
      <c r="AG55" s="80"/>
      <c r="AH55" s="80"/>
      <c r="AI55" s="80"/>
      <c r="AJ55" s="80"/>
      <c r="AK55" s="81"/>
      <c r="AL55" s="79" t="s">
        <v>76</v>
      </c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1"/>
      <c r="BB55" s="82">
        <f>BB56</f>
        <v>333400</v>
      </c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4"/>
      <c r="BX55" s="87">
        <f>BX56</f>
        <v>237237.97</v>
      </c>
      <c r="BY55" s="88"/>
      <c r="BZ55" s="88"/>
      <c r="CA55" s="88"/>
      <c r="CB55" s="88"/>
      <c r="CC55" s="88"/>
      <c r="CD55" s="88"/>
      <c r="CE55" s="89"/>
      <c r="CF55" s="60">
        <f t="shared" si="9"/>
        <v>96162.03</v>
      </c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19">
        <f>BX55/BB55*100</f>
        <v>71.157159568086385</v>
      </c>
    </row>
    <row r="56" spans="1:103" s="19" customFormat="1" ht="95.25" customHeight="1">
      <c r="A56" s="57" t="s">
        <v>189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9"/>
      <c r="AF56" s="79" t="s">
        <v>139</v>
      </c>
      <c r="AG56" s="80"/>
      <c r="AH56" s="80"/>
      <c r="AI56" s="80"/>
      <c r="AJ56" s="80"/>
      <c r="AK56" s="81"/>
      <c r="AL56" s="79" t="s">
        <v>77</v>
      </c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1"/>
      <c r="BB56" s="82">
        <v>333400</v>
      </c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4"/>
      <c r="BX56" s="87">
        <v>237237.97</v>
      </c>
      <c r="BY56" s="88"/>
      <c r="BZ56" s="88"/>
      <c r="CA56" s="88"/>
      <c r="CB56" s="88"/>
      <c r="CC56" s="88"/>
      <c r="CD56" s="88"/>
      <c r="CE56" s="89"/>
      <c r="CF56" s="60">
        <f t="shared" si="9"/>
        <v>96162.03</v>
      </c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19">
        <f>BX56/BB56*100</f>
        <v>71.157159568086385</v>
      </c>
    </row>
    <row r="57" spans="1:103" s="20" customFormat="1" ht="48" customHeight="1">
      <c r="A57" s="69" t="s">
        <v>89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54" t="s">
        <v>139</v>
      </c>
      <c r="AG57" s="54"/>
      <c r="AH57" s="54"/>
      <c r="AI57" s="54"/>
      <c r="AJ57" s="54"/>
      <c r="AK57" s="54"/>
      <c r="AL57" s="54" t="s">
        <v>90</v>
      </c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72">
        <f>BB58</f>
        <v>341300</v>
      </c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51">
        <f>BX58</f>
        <v>207197.04</v>
      </c>
      <c r="BY57" s="51"/>
      <c r="BZ57" s="51"/>
      <c r="CA57" s="51"/>
      <c r="CB57" s="51"/>
      <c r="CC57" s="51"/>
      <c r="CD57" s="51"/>
      <c r="CE57" s="51"/>
      <c r="CF57" s="51">
        <f t="shared" si="9"/>
        <v>134102.96</v>
      </c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20">
        <f>BX57/BB57*100</f>
        <v>60.70818634632289</v>
      </c>
    </row>
    <row r="58" spans="1:103" s="19" customFormat="1" ht="39" customHeight="1">
      <c r="A58" s="73" t="s">
        <v>190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54" t="s">
        <v>139</v>
      </c>
      <c r="AG58" s="54"/>
      <c r="AH58" s="54"/>
      <c r="AI58" s="54"/>
      <c r="AJ58" s="54"/>
      <c r="AK58" s="54"/>
      <c r="AL58" s="50" t="s">
        <v>91</v>
      </c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61">
        <v>341300</v>
      </c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0">
        <v>207197.04</v>
      </c>
      <c r="BY58" s="60"/>
      <c r="BZ58" s="60"/>
      <c r="CA58" s="60"/>
      <c r="CB58" s="60"/>
      <c r="CC58" s="60"/>
      <c r="CD58" s="60"/>
      <c r="CE58" s="60"/>
      <c r="CF58" s="60">
        <f t="shared" si="9"/>
        <v>134102.96</v>
      </c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19">
        <f>BX58/BB58*100</f>
        <v>60.70818634632289</v>
      </c>
    </row>
    <row r="59" spans="1:103" s="28" customFormat="1" ht="36.75" customHeight="1">
      <c r="A59" s="63" t="s">
        <v>244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5"/>
      <c r="AF59" s="66" t="s">
        <v>139</v>
      </c>
      <c r="AG59" s="66"/>
      <c r="AH59" s="66"/>
      <c r="AI59" s="66"/>
      <c r="AJ59" s="66"/>
      <c r="AK59" s="66"/>
      <c r="AL59" s="66" t="s">
        <v>245</v>
      </c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7" t="s">
        <v>28</v>
      </c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8">
        <f>BX60</f>
        <v>146142</v>
      </c>
      <c r="BY59" s="68"/>
      <c r="BZ59" s="68"/>
      <c r="CA59" s="68"/>
      <c r="CB59" s="68"/>
      <c r="CC59" s="68"/>
      <c r="CD59" s="68"/>
      <c r="CE59" s="68"/>
      <c r="CF59" s="68">
        <f t="shared" ref="CF59:CF65" si="11">-BX59</f>
        <v>-146142</v>
      </c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28" t="e">
        <f t="shared" ref="CY59:CY61" si="12">BX59/BB59*100</f>
        <v>#VALUE!</v>
      </c>
    </row>
    <row r="60" spans="1:103" s="26" customFormat="1" ht="42.75" customHeight="1">
      <c r="A60" s="63" t="s">
        <v>246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5"/>
      <c r="AF60" s="66" t="s">
        <v>139</v>
      </c>
      <c r="AG60" s="66"/>
      <c r="AH60" s="66"/>
      <c r="AI60" s="66"/>
      <c r="AJ60" s="66"/>
      <c r="AK60" s="66"/>
      <c r="AL60" s="66" t="s">
        <v>247</v>
      </c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48" t="s">
        <v>28</v>
      </c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53">
        <f>BX61</f>
        <v>146142</v>
      </c>
      <c r="BY60" s="53"/>
      <c r="BZ60" s="53"/>
      <c r="CA60" s="53"/>
      <c r="CB60" s="53"/>
      <c r="CC60" s="53"/>
      <c r="CD60" s="53"/>
      <c r="CE60" s="53"/>
      <c r="CF60" s="53">
        <f t="shared" si="11"/>
        <v>-146142</v>
      </c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26" t="e">
        <f t="shared" si="12"/>
        <v>#VALUE!</v>
      </c>
    </row>
    <row r="61" spans="1:103" s="26" customFormat="1" ht="48.75" customHeight="1">
      <c r="A61" s="62" t="s">
        <v>248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47" t="s">
        <v>139</v>
      </c>
      <c r="AG61" s="47"/>
      <c r="AH61" s="47"/>
      <c r="AI61" s="47"/>
      <c r="AJ61" s="47"/>
      <c r="AK61" s="47"/>
      <c r="AL61" s="47" t="s">
        <v>249</v>
      </c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8" t="s">
        <v>28</v>
      </c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53">
        <f>BX62</f>
        <v>146142</v>
      </c>
      <c r="BY61" s="53"/>
      <c r="BZ61" s="53"/>
      <c r="CA61" s="53"/>
      <c r="CB61" s="53"/>
      <c r="CC61" s="53"/>
      <c r="CD61" s="53"/>
      <c r="CE61" s="53"/>
      <c r="CF61" s="53">
        <f t="shared" si="11"/>
        <v>-146142</v>
      </c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26" t="e">
        <f t="shared" si="12"/>
        <v>#VALUE!</v>
      </c>
    </row>
    <row r="62" spans="1:103" s="26" customFormat="1" ht="57.75" customHeight="1">
      <c r="A62" s="62" t="s">
        <v>250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6" t="s">
        <v>139</v>
      </c>
      <c r="AG62" s="66"/>
      <c r="AH62" s="66"/>
      <c r="AI62" s="66"/>
      <c r="AJ62" s="66"/>
      <c r="AK62" s="66"/>
      <c r="AL62" s="47" t="s">
        <v>243</v>
      </c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8" t="s">
        <v>28</v>
      </c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53">
        <v>146142</v>
      </c>
      <c r="BY62" s="53"/>
      <c r="BZ62" s="53"/>
      <c r="CA62" s="53"/>
      <c r="CB62" s="53"/>
      <c r="CC62" s="53"/>
      <c r="CD62" s="53"/>
      <c r="CE62" s="53"/>
      <c r="CF62" s="53">
        <f t="shared" ref="CF62" si="13">-BX62</f>
        <v>-146142</v>
      </c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26" t="e">
        <f t="shared" ref="CY62" si="14">BX62/BB62*100</f>
        <v>#VALUE!</v>
      </c>
    </row>
    <row r="63" spans="1:103" s="28" customFormat="1" ht="28.5" customHeight="1">
      <c r="A63" s="154" t="s">
        <v>230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6"/>
      <c r="AF63" s="54" t="s">
        <v>139</v>
      </c>
      <c r="AG63" s="54"/>
      <c r="AH63" s="54"/>
      <c r="AI63" s="54"/>
      <c r="AJ63" s="54"/>
      <c r="AK63" s="54"/>
      <c r="AL63" s="54" t="s">
        <v>264</v>
      </c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67" t="s">
        <v>28</v>
      </c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8">
        <f>BX64+BX66</f>
        <v>183600</v>
      </c>
      <c r="BY63" s="68"/>
      <c r="BZ63" s="68"/>
      <c r="CA63" s="68"/>
      <c r="CB63" s="68"/>
      <c r="CC63" s="68"/>
      <c r="CD63" s="68"/>
      <c r="CE63" s="68"/>
      <c r="CF63" s="68">
        <f t="shared" si="11"/>
        <v>-183600</v>
      </c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28" t="e">
        <f t="shared" ref="CY63" si="15">BX63/BB63*100</f>
        <v>#VALUE!</v>
      </c>
    </row>
    <row r="64" spans="1:103" s="26" customFormat="1" ht="48.75" customHeight="1">
      <c r="A64" s="62" t="s">
        <v>251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6" t="s">
        <v>139</v>
      </c>
      <c r="AG64" s="66"/>
      <c r="AH64" s="66"/>
      <c r="AI64" s="66"/>
      <c r="AJ64" s="66"/>
      <c r="AK64" s="66"/>
      <c r="AL64" s="47" t="s">
        <v>252</v>
      </c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8" t="s">
        <v>28</v>
      </c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53">
        <f>BX65</f>
        <v>176000</v>
      </c>
      <c r="BY64" s="53"/>
      <c r="BZ64" s="53"/>
      <c r="CA64" s="53"/>
      <c r="CB64" s="53"/>
      <c r="CC64" s="53"/>
      <c r="CD64" s="53"/>
      <c r="CE64" s="53"/>
      <c r="CF64" s="53">
        <f t="shared" si="11"/>
        <v>-176000</v>
      </c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26" t="e">
        <f t="shared" ref="CY64:CY65" si="16">BX64/BB64*100</f>
        <v>#VALUE!</v>
      </c>
    </row>
    <row r="65" spans="1:103" s="26" customFormat="1" ht="59.25" customHeight="1">
      <c r="A65" s="62" t="s">
        <v>253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6" t="s">
        <v>139</v>
      </c>
      <c r="AG65" s="66"/>
      <c r="AH65" s="66"/>
      <c r="AI65" s="66"/>
      <c r="AJ65" s="66"/>
      <c r="AK65" s="66"/>
      <c r="AL65" s="47" t="s">
        <v>242</v>
      </c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8" t="s">
        <v>28</v>
      </c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53">
        <v>176000</v>
      </c>
      <c r="BY65" s="53"/>
      <c r="BZ65" s="53"/>
      <c r="CA65" s="53"/>
      <c r="CB65" s="53"/>
      <c r="CC65" s="53"/>
      <c r="CD65" s="53"/>
      <c r="CE65" s="53"/>
      <c r="CF65" s="53">
        <f t="shared" si="11"/>
        <v>-176000</v>
      </c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26" t="e">
        <f t="shared" si="16"/>
        <v>#VALUE!</v>
      </c>
    </row>
    <row r="66" spans="1:103" s="26" customFormat="1" ht="32.25" customHeight="1">
      <c r="A66" s="62" t="s">
        <v>281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6" t="s">
        <v>139</v>
      </c>
      <c r="AG66" s="66"/>
      <c r="AH66" s="66"/>
      <c r="AI66" s="66"/>
      <c r="AJ66" s="66"/>
      <c r="AK66" s="66"/>
      <c r="AL66" s="150" t="s">
        <v>282</v>
      </c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2"/>
      <c r="BB66" s="48" t="s">
        <v>28</v>
      </c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53">
        <f>BX67</f>
        <v>7600</v>
      </c>
      <c r="BY66" s="53"/>
      <c r="BZ66" s="53"/>
      <c r="CA66" s="53"/>
      <c r="CB66" s="53"/>
      <c r="CC66" s="53"/>
      <c r="CD66" s="53"/>
      <c r="CE66" s="53"/>
      <c r="CF66" s="53">
        <f t="shared" ref="CF66:CF67" si="17">-BX66</f>
        <v>-7600</v>
      </c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26" t="e">
        <f t="shared" ref="CY66:CY67" si="18">BX66/BB66*100</f>
        <v>#VALUE!</v>
      </c>
    </row>
    <row r="67" spans="1:103" s="26" customFormat="1" ht="41.25" customHeight="1">
      <c r="A67" s="62" t="s">
        <v>283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6" t="s">
        <v>139</v>
      </c>
      <c r="AG67" s="66"/>
      <c r="AH67" s="66"/>
      <c r="AI67" s="66"/>
      <c r="AJ67" s="66"/>
      <c r="AK67" s="66"/>
      <c r="AL67" s="150" t="s">
        <v>284</v>
      </c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2"/>
      <c r="BB67" s="48" t="s">
        <v>28</v>
      </c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53">
        <v>7600</v>
      </c>
      <c r="BY67" s="53"/>
      <c r="BZ67" s="53"/>
      <c r="CA67" s="53"/>
      <c r="CB67" s="53"/>
      <c r="CC67" s="53"/>
      <c r="CD67" s="53"/>
      <c r="CE67" s="53"/>
      <c r="CF67" s="53">
        <f t="shared" si="17"/>
        <v>-7600</v>
      </c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26" t="e">
        <f t="shared" si="18"/>
        <v>#VALUE!</v>
      </c>
    </row>
    <row r="68" spans="1:103" s="20" customFormat="1" ht="28.5" customHeight="1">
      <c r="A68" s="69" t="s">
        <v>74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54" t="s">
        <v>139</v>
      </c>
      <c r="AG68" s="54"/>
      <c r="AH68" s="54"/>
      <c r="AI68" s="54"/>
      <c r="AJ68" s="54"/>
      <c r="AK68" s="54"/>
      <c r="AL68" s="54" t="s">
        <v>73</v>
      </c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72">
        <f>BB69</f>
        <v>62000</v>
      </c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51">
        <f>BX69</f>
        <v>4400</v>
      </c>
      <c r="BY68" s="51"/>
      <c r="BZ68" s="51"/>
      <c r="CA68" s="51"/>
      <c r="CB68" s="51"/>
      <c r="CC68" s="51"/>
      <c r="CD68" s="51"/>
      <c r="CE68" s="51"/>
      <c r="CF68" s="60">
        <f t="shared" ref="CF68:CF75" si="19">BB68-BX68</f>
        <v>57600</v>
      </c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19">
        <f t="shared" si="10"/>
        <v>7.096774193548387</v>
      </c>
    </row>
    <row r="69" spans="1:103" s="20" customFormat="1" ht="28.5" customHeight="1">
      <c r="A69" s="73" t="s">
        <v>83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54" t="s">
        <v>139</v>
      </c>
      <c r="AG69" s="54"/>
      <c r="AH69" s="54"/>
      <c r="AI69" s="54"/>
      <c r="AJ69" s="54"/>
      <c r="AK69" s="54"/>
      <c r="AL69" s="50" t="s">
        <v>80</v>
      </c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61">
        <f>BB70</f>
        <v>62000</v>
      </c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0">
        <f>BX70</f>
        <v>4400</v>
      </c>
      <c r="BY69" s="60"/>
      <c r="BZ69" s="60"/>
      <c r="CA69" s="60"/>
      <c r="CB69" s="60"/>
      <c r="CC69" s="60"/>
      <c r="CD69" s="60"/>
      <c r="CE69" s="60"/>
      <c r="CF69" s="60">
        <f t="shared" si="19"/>
        <v>57600</v>
      </c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19">
        <f t="shared" si="10"/>
        <v>7.096774193548387</v>
      </c>
    </row>
    <row r="70" spans="1:103" s="19" customFormat="1" ht="28.5" customHeight="1">
      <c r="A70" s="73" t="s">
        <v>191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54" t="s">
        <v>139</v>
      </c>
      <c r="AG70" s="54"/>
      <c r="AH70" s="54"/>
      <c r="AI70" s="54"/>
      <c r="AJ70" s="54"/>
      <c r="AK70" s="54"/>
      <c r="AL70" s="50" t="s">
        <v>82</v>
      </c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61">
        <v>62000</v>
      </c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0">
        <v>4400</v>
      </c>
      <c r="BY70" s="60"/>
      <c r="BZ70" s="60"/>
      <c r="CA70" s="60"/>
      <c r="CB70" s="60"/>
      <c r="CC70" s="60"/>
      <c r="CD70" s="60"/>
      <c r="CE70" s="60"/>
      <c r="CF70" s="60">
        <f t="shared" si="19"/>
        <v>57600</v>
      </c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19">
        <f t="shared" si="10"/>
        <v>7.096774193548387</v>
      </c>
    </row>
    <row r="71" spans="1:103" s="19" customFormat="1" ht="30" customHeight="1">
      <c r="A71" s="55" t="s">
        <v>42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4" t="s">
        <v>139</v>
      </c>
      <c r="AG71" s="54"/>
      <c r="AH71" s="54"/>
      <c r="AI71" s="54"/>
      <c r="AJ71" s="54"/>
      <c r="AK71" s="54"/>
      <c r="AL71" s="54" t="s">
        <v>43</v>
      </c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72">
        <f>BB72</f>
        <v>2127800</v>
      </c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51">
        <f>BX72</f>
        <v>2113100</v>
      </c>
      <c r="BY71" s="51"/>
      <c r="BZ71" s="51"/>
      <c r="CA71" s="51"/>
      <c r="CB71" s="51"/>
      <c r="CC71" s="51"/>
      <c r="CD71" s="51"/>
      <c r="CE71" s="51"/>
      <c r="CF71" s="51">
        <f t="shared" si="19"/>
        <v>14700</v>
      </c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19">
        <f t="shared" si="10"/>
        <v>99.309145596390636</v>
      </c>
    </row>
    <row r="72" spans="1:103" s="19" customFormat="1" ht="44.25" customHeight="1">
      <c r="A72" s="153" t="s">
        <v>44</v>
      </c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54" t="s">
        <v>139</v>
      </c>
      <c r="AG72" s="54"/>
      <c r="AH72" s="54"/>
      <c r="AI72" s="54"/>
      <c r="AJ72" s="54"/>
      <c r="AK72" s="54"/>
      <c r="AL72" s="54" t="s">
        <v>45</v>
      </c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72">
        <f>BB76+BB81+BB73</f>
        <v>2127800</v>
      </c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51">
        <f>BX76+BX81+BX74</f>
        <v>2113100</v>
      </c>
      <c r="BY72" s="51"/>
      <c r="BZ72" s="51"/>
      <c r="CA72" s="51"/>
      <c r="CB72" s="51"/>
      <c r="CC72" s="51"/>
      <c r="CD72" s="51"/>
      <c r="CE72" s="51"/>
      <c r="CF72" s="51">
        <f t="shared" si="19"/>
        <v>14700</v>
      </c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19">
        <f t="shared" si="10"/>
        <v>99.309145596390636</v>
      </c>
    </row>
    <row r="73" spans="1:103" s="26" customFormat="1" ht="33" customHeight="1">
      <c r="A73" s="70" t="s">
        <v>260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66" t="s">
        <v>139</v>
      </c>
      <c r="AG73" s="66"/>
      <c r="AH73" s="66"/>
      <c r="AI73" s="66"/>
      <c r="AJ73" s="66"/>
      <c r="AK73" s="66"/>
      <c r="AL73" s="66" t="s">
        <v>263</v>
      </c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7">
        <f>BB74</f>
        <v>316900</v>
      </c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8">
        <f>BX74</f>
        <v>302200</v>
      </c>
      <c r="BY73" s="68"/>
      <c r="BZ73" s="68"/>
      <c r="CA73" s="68"/>
      <c r="CB73" s="68"/>
      <c r="CC73" s="68"/>
      <c r="CD73" s="68"/>
      <c r="CE73" s="68"/>
      <c r="CF73" s="51">
        <f t="shared" si="19"/>
        <v>14700</v>
      </c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26">
        <f t="shared" ref="CY73:CY75" si="20">BX73/BB73*100</f>
        <v>95.361312716945406</v>
      </c>
    </row>
    <row r="74" spans="1:103" s="26" customFormat="1" ht="33" customHeight="1">
      <c r="A74" s="52" t="s">
        <v>259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47" t="s">
        <v>139</v>
      </c>
      <c r="AG74" s="47"/>
      <c r="AH74" s="47"/>
      <c r="AI74" s="47"/>
      <c r="AJ74" s="47"/>
      <c r="AK74" s="47"/>
      <c r="AL74" s="47" t="s">
        <v>262</v>
      </c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8">
        <f>BB75</f>
        <v>316900</v>
      </c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53">
        <f>BX75</f>
        <v>302200</v>
      </c>
      <c r="BY74" s="53"/>
      <c r="BZ74" s="53"/>
      <c r="CA74" s="53"/>
      <c r="CB74" s="53"/>
      <c r="CC74" s="53"/>
      <c r="CD74" s="53"/>
      <c r="CE74" s="53"/>
      <c r="CF74" s="60">
        <f t="shared" si="19"/>
        <v>14700</v>
      </c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26">
        <f t="shared" si="20"/>
        <v>95.361312716945406</v>
      </c>
    </row>
    <row r="75" spans="1:103" s="26" customFormat="1" ht="33" customHeight="1">
      <c r="A75" s="52" t="s">
        <v>258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47" t="s">
        <v>139</v>
      </c>
      <c r="AG75" s="47"/>
      <c r="AH75" s="47"/>
      <c r="AI75" s="47"/>
      <c r="AJ75" s="47"/>
      <c r="AK75" s="47"/>
      <c r="AL75" s="47" t="s">
        <v>261</v>
      </c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8">
        <v>316900</v>
      </c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53">
        <v>302200</v>
      </c>
      <c r="BY75" s="53"/>
      <c r="BZ75" s="53"/>
      <c r="CA75" s="53"/>
      <c r="CB75" s="53"/>
      <c r="CC75" s="53"/>
      <c r="CD75" s="53"/>
      <c r="CE75" s="53"/>
      <c r="CF75" s="60">
        <f t="shared" si="19"/>
        <v>14700</v>
      </c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26">
        <f t="shared" si="20"/>
        <v>95.361312716945406</v>
      </c>
    </row>
    <row r="76" spans="1:103" s="26" customFormat="1" ht="33" customHeight="1">
      <c r="A76" s="70" t="s">
        <v>46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66" t="s">
        <v>139</v>
      </c>
      <c r="AG76" s="66"/>
      <c r="AH76" s="66"/>
      <c r="AI76" s="66"/>
      <c r="AJ76" s="66"/>
      <c r="AK76" s="66"/>
      <c r="AL76" s="66" t="s">
        <v>227</v>
      </c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7">
        <f>BB79+BB77</f>
        <v>578400</v>
      </c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8">
        <f>BX77+BX79</f>
        <v>578400</v>
      </c>
      <c r="BY76" s="68"/>
      <c r="BZ76" s="68"/>
      <c r="CA76" s="68"/>
      <c r="CB76" s="68"/>
      <c r="CC76" s="68"/>
      <c r="CD76" s="68"/>
      <c r="CE76" s="68"/>
      <c r="CF76" s="51" t="s">
        <v>28</v>
      </c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26">
        <f t="shared" si="10"/>
        <v>100</v>
      </c>
    </row>
    <row r="77" spans="1:103" s="20" customFormat="1" ht="41.25" customHeight="1">
      <c r="A77" s="139" t="s">
        <v>75</v>
      </c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54" t="s">
        <v>139</v>
      </c>
      <c r="AG77" s="54"/>
      <c r="AH77" s="54"/>
      <c r="AI77" s="54"/>
      <c r="AJ77" s="54"/>
      <c r="AK77" s="54"/>
      <c r="AL77" s="54" t="s">
        <v>225</v>
      </c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72">
        <f>BB78</f>
        <v>200</v>
      </c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51">
        <f>BX78</f>
        <v>200</v>
      </c>
      <c r="BY77" s="51"/>
      <c r="BZ77" s="51"/>
      <c r="CA77" s="51"/>
      <c r="CB77" s="51"/>
      <c r="CC77" s="51"/>
      <c r="CD77" s="51"/>
      <c r="CE77" s="51"/>
      <c r="CF77" s="51" t="s">
        <v>28</v>
      </c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20">
        <f t="shared" ref="CY77:CY78" si="21">BX77/BB77*100</f>
        <v>100</v>
      </c>
    </row>
    <row r="78" spans="1:103" s="19" customFormat="1" ht="45" customHeight="1">
      <c r="A78" s="71" t="s">
        <v>192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50" t="s">
        <v>139</v>
      </c>
      <c r="AG78" s="50"/>
      <c r="AH78" s="50"/>
      <c r="AI78" s="50"/>
      <c r="AJ78" s="50"/>
      <c r="AK78" s="50"/>
      <c r="AL78" s="50" t="s">
        <v>226</v>
      </c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61">
        <v>200</v>
      </c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0">
        <v>200</v>
      </c>
      <c r="BY78" s="60"/>
      <c r="BZ78" s="60"/>
      <c r="CA78" s="60"/>
      <c r="CB78" s="60"/>
      <c r="CC78" s="60"/>
      <c r="CD78" s="60"/>
      <c r="CE78" s="60"/>
      <c r="CF78" s="60" t="s">
        <v>28</v>
      </c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19">
        <f t="shared" si="21"/>
        <v>100</v>
      </c>
    </row>
    <row r="79" spans="1:103" s="20" customFormat="1" ht="42.75" customHeight="1">
      <c r="A79" s="139" t="s">
        <v>47</v>
      </c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54" t="s">
        <v>139</v>
      </c>
      <c r="AG79" s="54"/>
      <c r="AH79" s="54"/>
      <c r="AI79" s="54"/>
      <c r="AJ79" s="54"/>
      <c r="AK79" s="54"/>
      <c r="AL79" s="54" t="s">
        <v>223</v>
      </c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72">
        <f>BB80</f>
        <v>578200</v>
      </c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51">
        <v>578200</v>
      </c>
      <c r="BY79" s="51"/>
      <c r="BZ79" s="51"/>
      <c r="CA79" s="51"/>
      <c r="CB79" s="51"/>
      <c r="CC79" s="51"/>
      <c r="CD79" s="51"/>
      <c r="CE79" s="51"/>
      <c r="CF79" s="51" t="s">
        <v>28</v>
      </c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20">
        <f t="shared" si="10"/>
        <v>100</v>
      </c>
    </row>
    <row r="80" spans="1:103" s="19" customFormat="1" ht="47.25" customHeight="1">
      <c r="A80" s="71" t="s">
        <v>193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50" t="s">
        <v>139</v>
      </c>
      <c r="AG80" s="50"/>
      <c r="AH80" s="50"/>
      <c r="AI80" s="50"/>
      <c r="AJ80" s="50"/>
      <c r="AK80" s="50"/>
      <c r="AL80" s="50" t="s">
        <v>224</v>
      </c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61">
        <v>578200</v>
      </c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0">
        <v>578200</v>
      </c>
      <c r="BY80" s="60"/>
      <c r="BZ80" s="60"/>
      <c r="CA80" s="60"/>
      <c r="CB80" s="60"/>
      <c r="CC80" s="60"/>
      <c r="CD80" s="60"/>
      <c r="CE80" s="60"/>
      <c r="CF80" s="60" t="s">
        <v>28</v>
      </c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19">
        <f t="shared" si="10"/>
        <v>100</v>
      </c>
    </row>
    <row r="81" spans="1:103" s="28" customFormat="1" ht="32.25" customHeight="1">
      <c r="A81" s="74" t="s">
        <v>231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6"/>
      <c r="AF81" s="54" t="s">
        <v>139</v>
      </c>
      <c r="AG81" s="54"/>
      <c r="AH81" s="54"/>
      <c r="AI81" s="54"/>
      <c r="AJ81" s="54"/>
      <c r="AK81" s="54"/>
      <c r="AL81" s="54" t="s">
        <v>257</v>
      </c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67">
        <f t="shared" ref="BB81" si="22">BB82</f>
        <v>1232500</v>
      </c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8">
        <f t="shared" ref="BX81:BX82" si="23">BX82</f>
        <v>1232500</v>
      </c>
      <c r="BY81" s="68"/>
      <c r="BZ81" s="68"/>
      <c r="CA81" s="68"/>
      <c r="CB81" s="68"/>
      <c r="CC81" s="68"/>
      <c r="CD81" s="68"/>
      <c r="CE81" s="68"/>
      <c r="CF81" s="51" t="s">
        <v>28</v>
      </c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28">
        <f t="shared" ref="CY81:CY83" si="24">BX81/BB81*100</f>
        <v>100</v>
      </c>
    </row>
    <row r="82" spans="1:103" s="26" customFormat="1" ht="28.5" customHeight="1">
      <c r="A82" s="77" t="s">
        <v>232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50" t="s">
        <v>139</v>
      </c>
      <c r="AG82" s="50"/>
      <c r="AH82" s="50"/>
      <c r="AI82" s="50"/>
      <c r="AJ82" s="50"/>
      <c r="AK82" s="50"/>
      <c r="AL82" s="50" t="s">
        <v>256</v>
      </c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48">
        <f>BB83</f>
        <v>1232500</v>
      </c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53">
        <f t="shared" si="23"/>
        <v>1232500</v>
      </c>
      <c r="BY82" s="53"/>
      <c r="BZ82" s="53"/>
      <c r="CA82" s="53"/>
      <c r="CB82" s="53"/>
      <c r="CC82" s="53"/>
      <c r="CD82" s="53"/>
      <c r="CE82" s="53"/>
      <c r="CF82" s="60" t="s">
        <v>28</v>
      </c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26">
        <f t="shared" si="24"/>
        <v>100</v>
      </c>
    </row>
    <row r="83" spans="1:103" s="26" customFormat="1" ht="33.75" customHeight="1">
      <c r="A83" s="71" t="s">
        <v>233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50" t="s">
        <v>139</v>
      </c>
      <c r="AG83" s="50"/>
      <c r="AH83" s="50"/>
      <c r="AI83" s="50"/>
      <c r="AJ83" s="50"/>
      <c r="AK83" s="50"/>
      <c r="AL83" s="50" t="s">
        <v>255</v>
      </c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48">
        <v>1232500</v>
      </c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53">
        <v>1232500</v>
      </c>
      <c r="BY83" s="53"/>
      <c r="BZ83" s="53"/>
      <c r="CA83" s="53"/>
      <c r="CB83" s="53"/>
      <c r="CC83" s="53"/>
      <c r="CD83" s="53"/>
      <c r="CE83" s="53"/>
      <c r="CF83" s="60" t="s">
        <v>28</v>
      </c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26">
        <f t="shared" si="24"/>
        <v>100</v>
      </c>
    </row>
  </sheetData>
  <mergeCells count="447">
    <mergeCell ref="A23:AE23"/>
    <mergeCell ref="AF23:AK23"/>
    <mergeCell ref="AL23:BA23"/>
    <mergeCell ref="BB23:BW23"/>
    <mergeCell ref="BX23:CE23"/>
    <mergeCell ref="CF23:CX23"/>
    <mergeCell ref="A48:AE48"/>
    <mergeCell ref="AF48:AK48"/>
    <mergeCell ref="AL48:BA48"/>
    <mergeCell ref="BB48:BW48"/>
    <mergeCell ref="BX48:CE48"/>
    <mergeCell ref="CF48:CX48"/>
    <mergeCell ref="CF40:CX40"/>
    <mergeCell ref="CF38:CX38"/>
    <mergeCell ref="A39:AE39"/>
    <mergeCell ref="AF39:AK39"/>
    <mergeCell ref="BX47:CE47"/>
    <mergeCell ref="BB42:BW42"/>
    <mergeCell ref="BB46:BW46"/>
    <mergeCell ref="BB45:BW45"/>
    <mergeCell ref="BX40:CE40"/>
    <mergeCell ref="BB43:BW43"/>
    <mergeCell ref="CF47:CX47"/>
    <mergeCell ref="CF45:CX45"/>
    <mergeCell ref="BB40:BW40"/>
    <mergeCell ref="A46:AE46"/>
    <mergeCell ref="CF51:CX51"/>
    <mergeCell ref="BX53:CE53"/>
    <mergeCell ref="AF56:AK56"/>
    <mergeCell ref="A55:AE55"/>
    <mergeCell ref="A62:AE62"/>
    <mergeCell ref="AF62:AK62"/>
    <mergeCell ref="A60:AE60"/>
    <mergeCell ref="AF60:AK60"/>
    <mergeCell ref="AF58:AK58"/>
    <mergeCell ref="CF59:CX59"/>
    <mergeCell ref="BX60:CE60"/>
    <mergeCell ref="BX52:CE52"/>
    <mergeCell ref="CF52:CX52"/>
    <mergeCell ref="BX51:CE51"/>
    <mergeCell ref="CF53:CX53"/>
    <mergeCell ref="A56:AE56"/>
    <mergeCell ref="AL58:BA58"/>
    <mergeCell ref="BB58:BW58"/>
    <mergeCell ref="AF61:AK61"/>
    <mergeCell ref="AL61:BA61"/>
    <mergeCell ref="BB61:BW61"/>
    <mergeCell ref="CF57:CX57"/>
    <mergeCell ref="CF61:CX61"/>
    <mergeCell ref="BX57:CE57"/>
    <mergeCell ref="A66:AE66"/>
    <mergeCell ref="AF66:AK66"/>
    <mergeCell ref="AL66:BA66"/>
    <mergeCell ref="BB66:BW66"/>
    <mergeCell ref="BX66:CE66"/>
    <mergeCell ref="CF66:CX66"/>
    <mergeCell ref="A63:AE63"/>
    <mergeCell ref="AF63:AK63"/>
    <mergeCell ref="AL63:BA63"/>
    <mergeCell ref="BB63:BW63"/>
    <mergeCell ref="AF65:AK65"/>
    <mergeCell ref="AL65:BA65"/>
    <mergeCell ref="BB65:BW65"/>
    <mergeCell ref="AF64:AK64"/>
    <mergeCell ref="BX63:CE63"/>
    <mergeCell ref="CF63:CX63"/>
    <mergeCell ref="BX65:CE65"/>
    <mergeCell ref="BX64:CE64"/>
    <mergeCell ref="A57:AE57"/>
    <mergeCell ref="AF57:AK57"/>
    <mergeCell ref="AL57:BA57"/>
    <mergeCell ref="BB57:BW57"/>
    <mergeCell ref="A67:AE67"/>
    <mergeCell ref="AF67:AK67"/>
    <mergeCell ref="AL67:BA67"/>
    <mergeCell ref="BB67:BW67"/>
    <mergeCell ref="BX67:CE67"/>
    <mergeCell ref="CF67:CX67"/>
    <mergeCell ref="BX54:CE54"/>
    <mergeCell ref="CF54:CX54"/>
    <mergeCell ref="BX80:CE80"/>
    <mergeCell ref="CF80:CX80"/>
    <mergeCell ref="CF56:CX56"/>
    <mergeCell ref="CF65:CX65"/>
    <mergeCell ref="CF62:CX62"/>
    <mergeCell ref="A70:AE70"/>
    <mergeCell ref="AF70:AK70"/>
    <mergeCell ref="A72:AE72"/>
    <mergeCell ref="AF72:AK72"/>
    <mergeCell ref="A76:AE76"/>
    <mergeCell ref="AF76:AK76"/>
    <mergeCell ref="AL72:BA72"/>
    <mergeCell ref="BB72:BW72"/>
    <mergeCell ref="AL70:BA70"/>
    <mergeCell ref="A79:AE79"/>
    <mergeCell ref="AF79:AK79"/>
    <mergeCell ref="AL21:BA21"/>
    <mergeCell ref="AF33:AK33"/>
    <mergeCell ref="AF40:AK40"/>
    <mergeCell ref="A41:AE41"/>
    <mergeCell ref="AF41:AK41"/>
    <mergeCell ref="CF29:CX29"/>
    <mergeCell ref="A28:AE28"/>
    <mergeCell ref="AF28:AK28"/>
    <mergeCell ref="A36:AE36"/>
    <mergeCell ref="AL30:BA30"/>
    <mergeCell ref="BB30:BW30"/>
    <mergeCell ref="BX30:CE30"/>
    <mergeCell ref="CF30:CX30"/>
    <mergeCell ref="AL28:BA28"/>
    <mergeCell ref="AL34:BA34"/>
    <mergeCell ref="BB36:BW36"/>
    <mergeCell ref="BX41:CE41"/>
    <mergeCell ref="AL36:BA36"/>
    <mergeCell ref="AL35:BA35"/>
    <mergeCell ref="A32:AE32"/>
    <mergeCell ref="A22:AE22"/>
    <mergeCell ref="AF22:AK22"/>
    <mergeCell ref="A37:AE37"/>
    <mergeCell ref="AF37:AK37"/>
    <mergeCell ref="CF21:CX21"/>
    <mergeCell ref="BX28:CE28"/>
    <mergeCell ref="BB34:BW34"/>
    <mergeCell ref="BX32:CE32"/>
    <mergeCell ref="CF32:CX32"/>
    <mergeCell ref="CF33:CX33"/>
    <mergeCell ref="BX34:CE34"/>
    <mergeCell ref="BX29:CE29"/>
    <mergeCell ref="BB24:BW24"/>
    <mergeCell ref="BB27:BW27"/>
    <mergeCell ref="BX27:CE27"/>
    <mergeCell ref="CF27:CX27"/>
    <mergeCell ref="BB26:BW26"/>
    <mergeCell ref="BX26:CE26"/>
    <mergeCell ref="CF26:CX26"/>
    <mergeCell ref="BX21:CE21"/>
    <mergeCell ref="BX22:CE22"/>
    <mergeCell ref="BB29:BW29"/>
    <mergeCell ref="BX24:CE24"/>
    <mergeCell ref="CF24:CX24"/>
    <mergeCell ref="CF22:CX22"/>
    <mergeCell ref="BX25:CE25"/>
    <mergeCell ref="CF25:CX25"/>
    <mergeCell ref="CF28:CX28"/>
    <mergeCell ref="CF50:CX50"/>
    <mergeCell ref="CF44:CX44"/>
    <mergeCell ref="BX49:CE49"/>
    <mergeCell ref="BX44:CE44"/>
    <mergeCell ref="BB39:BW39"/>
    <mergeCell ref="CF34:CX34"/>
    <mergeCell ref="BX39:CE39"/>
    <mergeCell ref="CF35:CX35"/>
    <mergeCell ref="BX36:CE36"/>
    <mergeCell ref="CF36:CX36"/>
    <mergeCell ref="BX35:CE35"/>
    <mergeCell ref="BB35:BW35"/>
    <mergeCell ref="BX42:CE42"/>
    <mergeCell ref="CF42:CX42"/>
    <mergeCell ref="BX45:CE45"/>
    <mergeCell ref="BX43:CE43"/>
    <mergeCell ref="CF43:CX43"/>
    <mergeCell ref="BB41:BW41"/>
    <mergeCell ref="BB47:BW47"/>
    <mergeCell ref="CF49:CX49"/>
    <mergeCell ref="BB49:BW49"/>
    <mergeCell ref="BB37:BW37"/>
    <mergeCell ref="BX37:CE37"/>
    <mergeCell ref="CF37:CX37"/>
    <mergeCell ref="AL76:BA76"/>
    <mergeCell ref="BB76:BW76"/>
    <mergeCell ref="AL79:BA79"/>
    <mergeCell ref="BB79:BW79"/>
    <mergeCell ref="BX79:CE79"/>
    <mergeCell ref="BX76:CE76"/>
    <mergeCell ref="CF79:CX79"/>
    <mergeCell ref="CF76:CX76"/>
    <mergeCell ref="AL53:BA53"/>
    <mergeCell ref="AL60:BA60"/>
    <mergeCell ref="BB60:BW60"/>
    <mergeCell ref="CF58:CX58"/>
    <mergeCell ref="CF68:CX68"/>
    <mergeCell ref="AL68:BA68"/>
    <mergeCell ref="BB68:BW68"/>
    <mergeCell ref="AL64:BA64"/>
    <mergeCell ref="BB64:BW64"/>
    <mergeCell ref="BX61:CE61"/>
    <mergeCell ref="CF64:CX64"/>
    <mergeCell ref="CF60:CX60"/>
    <mergeCell ref="BX55:CE55"/>
    <mergeCell ref="CF75:CX75"/>
    <mergeCell ref="BB73:BW73"/>
    <mergeCell ref="BX73:CE73"/>
    <mergeCell ref="A77:AE77"/>
    <mergeCell ref="AF77:AK77"/>
    <mergeCell ref="AL77:BA77"/>
    <mergeCell ref="BB77:BW77"/>
    <mergeCell ref="BX77:CE77"/>
    <mergeCell ref="A71:AE71"/>
    <mergeCell ref="AF71:AK71"/>
    <mergeCell ref="AL71:BA71"/>
    <mergeCell ref="A42:AE42"/>
    <mergeCell ref="AF42:AK42"/>
    <mergeCell ref="A52:AE52"/>
    <mergeCell ref="A50:AE50"/>
    <mergeCell ref="AF50:AK50"/>
    <mergeCell ref="A47:AE47"/>
    <mergeCell ref="AF47:AK47"/>
    <mergeCell ref="A49:AE49"/>
    <mergeCell ref="A43:AE43"/>
    <mergeCell ref="AF43:AK43"/>
    <mergeCell ref="A44:AE44"/>
    <mergeCell ref="A51:AE51"/>
    <mergeCell ref="AF51:AK51"/>
    <mergeCell ref="AF69:AK69"/>
    <mergeCell ref="A58:AE58"/>
    <mergeCell ref="BX62:CE62"/>
    <mergeCell ref="A16:AE16"/>
    <mergeCell ref="A15:AE15"/>
    <mergeCell ref="AF15:AK16"/>
    <mergeCell ref="AL15:BA16"/>
    <mergeCell ref="BB15:BW16"/>
    <mergeCell ref="A24:AE24"/>
    <mergeCell ref="AF24:AK24"/>
    <mergeCell ref="AL24:BA24"/>
    <mergeCell ref="AL22:BA22"/>
    <mergeCell ref="AL18:BA18"/>
    <mergeCell ref="BB18:BW18"/>
    <mergeCell ref="BB17:BW17"/>
    <mergeCell ref="A17:AE17"/>
    <mergeCell ref="AF17:AK17"/>
    <mergeCell ref="A18:AE18"/>
    <mergeCell ref="AF18:AK18"/>
    <mergeCell ref="A19:AE19"/>
    <mergeCell ref="AF19:AK19"/>
    <mergeCell ref="A20:AE20"/>
    <mergeCell ref="AF20:AK20"/>
    <mergeCell ref="BB22:BW22"/>
    <mergeCell ref="BB21:BW21"/>
    <mergeCell ref="A21:AE21"/>
    <mergeCell ref="AF21:AK21"/>
    <mergeCell ref="CF18:CX18"/>
    <mergeCell ref="AL20:BA20"/>
    <mergeCell ref="BB20:BW20"/>
    <mergeCell ref="BX19:CE19"/>
    <mergeCell ref="CF19:CX19"/>
    <mergeCell ref="AL19:BA19"/>
    <mergeCell ref="BB19:BW19"/>
    <mergeCell ref="CF20:CX20"/>
    <mergeCell ref="BX17:CE17"/>
    <mergeCell ref="CF17:CX17"/>
    <mergeCell ref="AL17:BA17"/>
    <mergeCell ref="BX20:CE20"/>
    <mergeCell ref="BX18:CE18"/>
    <mergeCell ref="CH10:CY10"/>
    <mergeCell ref="CF12:CX12"/>
    <mergeCell ref="CF15:CX16"/>
    <mergeCell ref="CF13:CX13"/>
    <mergeCell ref="CF14:CX14"/>
    <mergeCell ref="BX15:CE16"/>
    <mergeCell ref="BX13:CE13"/>
    <mergeCell ref="BX14:CE14"/>
    <mergeCell ref="CH9:CY9"/>
    <mergeCell ref="A11:CR11"/>
    <mergeCell ref="A9:AF9"/>
    <mergeCell ref="A12:AE12"/>
    <mergeCell ref="AF12:AK12"/>
    <mergeCell ref="AL12:BA12"/>
    <mergeCell ref="BB12:BW12"/>
    <mergeCell ref="BX12:CE12"/>
    <mergeCell ref="A13:AE13"/>
    <mergeCell ref="AF13:AK13"/>
    <mergeCell ref="AL13:BA13"/>
    <mergeCell ref="BB13:BW13"/>
    <mergeCell ref="A14:AE14"/>
    <mergeCell ref="AF14:AK14"/>
    <mergeCell ref="AL14:BA14"/>
    <mergeCell ref="BB14:BW14"/>
    <mergeCell ref="S7:BY7"/>
    <mergeCell ref="CH7:CY7"/>
    <mergeCell ref="BT5:BV5"/>
    <mergeCell ref="CH5:CY5"/>
    <mergeCell ref="BO4:CF4"/>
    <mergeCell ref="AK5:AQ5"/>
    <mergeCell ref="AR5:BA5"/>
    <mergeCell ref="BP5:BS5"/>
    <mergeCell ref="CH8:CY8"/>
    <mergeCell ref="CC8:CF8"/>
    <mergeCell ref="A8:AQ8"/>
    <mergeCell ref="AR8:BY8"/>
    <mergeCell ref="CH6:CY6"/>
    <mergeCell ref="AL52:BA52"/>
    <mergeCell ref="AF49:AK49"/>
    <mergeCell ref="A54:AE54"/>
    <mergeCell ref="AF54:AK54"/>
    <mergeCell ref="BB52:BW52"/>
    <mergeCell ref="BB51:BW51"/>
    <mergeCell ref="BB50:BW50"/>
    <mergeCell ref="AL49:BA49"/>
    <mergeCell ref="AF55:AK55"/>
    <mergeCell ref="AF52:AK52"/>
    <mergeCell ref="BB53:BW53"/>
    <mergeCell ref="AL54:BA54"/>
    <mergeCell ref="BB54:BW54"/>
    <mergeCell ref="A53:AE53"/>
    <mergeCell ref="AF53:AK53"/>
    <mergeCell ref="AL55:BA55"/>
    <mergeCell ref="BB55:BW55"/>
    <mergeCell ref="AF35:AK35"/>
    <mergeCell ref="AL38:BA38"/>
    <mergeCell ref="AL41:BA41"/>
    <mergeCell ref="AF36:AK36"/>
    <mergeCell ref="A40:AE40"/>
    <mergeCell ref="AF46:AK46"/>
    <mergeCell ref="AF45:AK45"/>
    <mergeCell ref="AF44:AK44"/>
    <mergeCell ref="A45:AE45"/>
    <mergeCell ref="AF38:AK38"/>
    <mergeCell ref="AL37:BA37"/>
    <mergeCell ref="BB2:CX2"/>
    <mergeCell ref="AL56:BA56"/>
    <mergeCell ref="BB56:BW56"/>
    <mergeCell ref="BX33:CE33"/>
    <mergeCell ref="CF39:CX39"/>
    <mergeCell ref="CF41:CX41"/>
    <mergeCell ref="CF46:CX46"/>
    <mergeCell ref="AL33:BA33"/>
    <mergeCell ref="BB33:BW33"/>
    <mergeCell ref="BX38:CE38"/>
    <mergeCell ref="BB44:BW44"/>
    <mergeCell ref="AL32:BA32"/>
    <mergeCell ref="BB32:BW32"/>
    <mergeCell ref="BB28:BW28"/>
    <mergeCell ref="BX46:CE46"/>
    <mergeCell ref="BX50:CE50"/>
    <mergeCell ref="BB38:BW38"/>
    <mergeCell ref="AL50:BA50"/>
    <mergeCell ref="AL51:BA51"/>
    <mergeCell ref="CH3:CY3"/>
    <mergeCell ref="CH4:CY4"/>
    <mergeCell ref="CF55:CX55"/>
    <mergeCell ref="BX56:CE56"/>
    <mergeCell ref="AL47:BA47"/>
    <mergeCell ref="A83:AE83"/>
    <mergeCell ref="AF83:AK83"/>
    <mergeCell ref="AL83:BA83"/>
    <mergeCell ref="BB83:BW83"/>
    <mergeCell ref="BX83:CE83"/>
    <mergeCell ref="CF83:CX83"/>
    <mergeCell ref="A81:AE81"/>
    <mergeCell ref="AF81:AK81"/>
    <mergeCell ref="AL81:BA81"/>
    <mergeCell ref="BB81:BW81"/>
    <mergeCell ref="BX81:CE81"/>
    <mergeCell ref="CF81:CX81"/>
    <mergeCell ref="A82:AE82"/>
    <mergeCell ref="AF82:AK82"/>
    <mergeCell ref="AL82:BA82"/>
    <mergeCell ref="BB82:BW82"/>
    <mergeCell ref="BX82:CE82"/>
    <mergeCell ref="CF82:CX82"/>
    <mergeCell ref="AL80:BA80"/>
    <mergeCell ref="BB80:BW80"/>
    <mergeCell ref="A80:AE80"/>
    <mergeCell ref="AF80:AK80"/>
    <mergeCell ref="AL69:BA69"/>
    <mergeCell ref="BX74:CE74"/>
    <mergeCell ref="CF77:CX77"/>
    <mergeCell ref="A78:AE78"/>
    <mergeCell ref="AF78:AK78"/>
    <mergeCell ref="AL78:BA78"/>
    <mergeCell ref="BB78:BW78"/>
    <mergeCell ref="BX78:CE78"/>
    <mergeCell ref="CF78:CX78"/>
    <mergeCell ref="CF74:CX74"/>
    <mergeCell ref="BX72:CE72"/>
    <mergeCell ref="CF72:CX72"/>
    <mergeCell ref="BX71:CE71"/>
    <mergeCell ref="CF71:CX71"/>
    <mergeCell ref="CF70:CX70"/>
    <mergeCell ref="CF69:CX69"/>
    <mergeCell ref="BX70:CE70"/>
    <mergeCell ref="BX69:CE69"/>
    <mergeCell ref="BB71:BW71"/>
    <mergeCell ref="A69:AE69"/>
    <mergeCell ref="A75:AE75"/>
    <mergeCell ref="AF75:AK75"/>
    <mergeCell ref="AL75:BA75"/>
    <mergeCell ref="BB75:BW75"/>
    <mergeCell ref="BX75:CE75"/>
    <mergeCell ref="BX58:CE58"/>
    <mergeCell ref="BX68:CE68"/>
    <mergeCell ref="BB70:BW70"/>
    <mergeCell ref="BB69:BW69"/>
    <mergeCell ref="A65:AE65"/>
    <mergeCell ref="A61:AE61"/>
    <mergeCell ref="AL62:BA62"/>
    <mergeCell ref="BB62:BW62"/>
    <mergeCell ref="A59:AE59"/>
    <mergeCell ref="AF59:AK59"/>
    <mergeCell ref="AL59:BA59"/>
    <mergeCell ref="BB59:BW59"/>
    <mergeCell ref="BX59:CE59"/>
    <mergeCell ref="A64:AE64"/>
    <mergeCell ref="A68:AE68"/>
    <mergeCell ref="AF68:AK68"/>
    <mergeCell ref="A73:AE73"/>
    <mergeCell ref="AF73:AK73"/>
    <mergeCell ref="AL73:BA73"/>
    <mergeCell ref="CF73:CX73"/>
    <mergeCell ref="A74:AE74"/>
    <mergeCell ref="AF74:AK74"/>
    <mergeCell ref="AL74:BA74"/>
    <mergeCell ref="BB74:BW74"/>
    <mergeCell ref="A31:AE31"/>
    <mergeCell ref="AF31:AK31"/>
    <mergeCell ref="AL31:BA31"/>
    <mergeCell ref="BB31:BW31"/>
    <mergeCell ref="BX31:CE31"/>
    <mergeCell ref="CF31:CX31"/>
    <mergeCell ref="AF32:AK32"/>
    <mergeCell ref="AL44:BA44"/>
    <mergeCell ref="AL46:BA46"/>
    <mergeCell ref="AL45:BA45"/>
    <mergeCell ref="AL43:BA43"/>
    <mergeCell ref="A33:AE33"/>
    <mergeCell ref="AL40:BA40"/>
    <mergeCell ref="A34:AE34"/>
    <mergeCell ref="AF34:AK34"/>
    <mergeCell ref="A38:AE38"/>
    <mergeCell ref="A35:AE35"/>
    <mergeCell ref="AL42:BA42"/>
    <mergeCell ref="AL39:BA39"/>
    <mergeCell ref="A30:AE30"/>
    <mergeCell ref="AF30:AK30"/>
    <mergeCell ref="A25:AE25"/>
    <mergeCell ref="AF25:AK25"/>
    <mergeCell ref="AL25:BA25"/>
    <mergeCell ref="BB25:BW25"/>
    <mergeCell ref="A27:AE27"/>
    <mergeCell ref="AF27:AK27"/>
    <mergeCell ref="AL27:BA27"/>
    <mergeCell ref="A26:AE26"/>
    <mergeCell ref="AF26:AK26"/>
    <mergeCell ref="AL26:BA26"/>
    <mergeCell ref="A29:AE29"/>
    <mergeCell ref="AF29:AK29"/>
    <mergeCell ref="AL29:BA29"/>
  </mergeCells>
  <phoneticPr fontId="0" type="noConversion"/>
  <pageMargins left="0.90972222222222221" right="0.1902777777777778" top="0.25972222222222219" bottom="0.20972222222222223" header="0.19652777777777777" footer="0.51180555555555562"/>
  <pageSetup paperSize="9" scale="49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2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59"/>
  <sheetViews>
    <sheetView tabSelected="1" view="pageBreakPreview" topLeftCell="A53" zoomScaleSheetLayoutView="100" workbookViewId="0">
      <selection activeCell="BW56" sqref="BW56:CG56"/>
    </sheetView>
  </sheetViews>
  <sheetFormatPr defaultColWidth="0.85546875" defaultRowHeight="11.25"/>
  <cols>
    <col min="1" max="28" width="0.85546875" style="5" customWidth="1"/>
    <col min="29" max="29" width="17.28515625" style="5" customWidth="1"/>
    <col min="30" max="30" width="0" style="5" hidden="1" customWidth="1"/>
    <col min="31" max="35" width="0.85546875" style="5" customWidth="1"/>
    <col min="36" max="36" width="2.42578125" style="5" customWidth="1"/>
    <col min="37" max="37" width="1.28515625" style="5" customWidth="1"/>
    <col min="38" max="38" width="1.7109375" style="5" customWidth="1"/>
    <col min="39" max="39" width="2.28515625" style="5" customWidth="1"/>
    <col min="40" max="40" width="3.7109375" style="5" customWidth="1"/>
    <col min="41" max="41" width="1.5703125" style="5" customWidth="1"/>
    <col min="42" max="42" width="2" style="5" customWidth="1"/>
    <col min="43" max="43" width="3" style="5" customWidth="1"/>
    <col min="44" max="44" width="11.7109375" style="5" customWidth="1"/>
    <col min="45" max="45" width="0" style="5" hidden="1" customWidth="1"/>
    <col min="46" max="61" width="0.85546875" style="44" customWidth="1"/>
    <col min="62" max="62" width="2.85546875" style="44" customWidth="1"/>
    <col min="63" max="73" width="0.85546875" style="5" customWidth="1"/>
    <col min="74" max="74" width="6.28515625" style="5" customWidth="1"/>
    <col min="75" max="78" width="0.85546875" style="5" customWidth="1"/>
    <col min="79" max="79" width="1.42578125" style="5" customWidth="1"/>
    <col min="80" max="84" width="0.85546875" style="5" customWidth="1"/>
    <col min="85" max="85" width="5.140625" style="5" customWidth="1"/>
    <col min="86" max="86" width="8.140625" style="7" hidden="1" customWidth="1"/>
    <col min="87" max="87" width="0.85546875" style="7" customWidth="1"/>
    <col min="88" max="88" width="1.5703125" style="7" customWidth="1"/>
    <col min="89" max="89" width="5.7109375" style="7" customWidth="1"/>
    <col min="90" max="90" width="0.85546875" style="7" customWidth="1"/>
    <col min="91" max="91" width="1.85546875" style="7" customWidth="1"/>
    <col min="92" max="92" width="1.7109375" style="7" customWidth="1"/>
    <col min="93" max="93" width="3.5703125" style="7" customWidth="1"/>
    <col min="94" max="94" width="2.28515625" style="7" customWidth="1"/>
    <col min="95" max="95" width="3.42578125" style="7" customWidth="1"/>
    <col min="96" max="96" width="1.7109375" style="7" customWidth="1"/>
    <col min="97" max="97" width="2.42578125" style="7" customWidth="1"/>
    <col min="98" max="98" width="2.140625" style="7" customWidth="1"/>
    <col min="99" max="99" width="2.7109375" style="7" customWidth="1"/>
    <col min="100" max="100" width="3.7109375" style="7" customWidth="1"/>
    <col min="101" max="101" width="1.85546875" style="7" customWidth="1"/>
    <col min="102" max="102" width="0.85546875" style="7" customWidth="1"/>
    <col min="103" max="103" width="2" style="7" customWidth="1"/>
    <col min="104" max="104" width="2.7109375" style="7" customWidth="1"/>
    <col min="105" max="106" width="0.85546875" style="7" customWidth="1"/>
    <col min="107" max="107" width="2.5703125" style="7" customWidth="1"/>
    <col min="108" max="108" width="0.85546875" style="7" customWidth="1"/>
    <col min="109" max="109" width="3.42578125" style="7" customWidth="1"/>
    <col min="110" max="111" width="0.85546875" style="7" customWidth="1"/>
    <col min="112" max="112" width="3.28515625" style="7" customWidth="1"/>
    <col min="113" max="16384" width="0.85546875" style="7"/>
  </cols>
  <sheetData>
    <row r="1" spans="1:129">
      <c r="CG1" s="6" t="s">
        <v>48</v>
      </c>
    </row>
    <row r="2" spans="1:129" ht="12.75">
      <c r="A2" s="167" t="s">
        <v>49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</row>
    <row r="3" spans="1:129" ht="6.75" customHeight="1">
      <c r="AO3" s="4"/>
      <c r="AP3" s="4"/>
      <c r="AQ3" s="4"/>
      <c r="AR3" s="4"/>
      <c r="AS3" s="4"/>
      <c r="AT3" s="45"/>
      <c r="AU3" s="45"/>
      <c r="AV3" s="45"/>
      <c r="AW3" s="45"/>
      <c r="AX3" s="45"/>
      <c r="AY3" s="45"/>
      <c r="AZ3" s="45"/>
      <c r="BA3" s="45"/>
      <c r="BB3" s="45"/>
      <c r="BC3" s="45"/>
    </row>
    <row r="4" spans="1:129" s="22" customFormat="1" ht="28.5" customHeight="1">
      <c r="A4" s="103" t="s">
        <v>134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 t="s">
        <v>135</v>
      </c>
      <c r="AF4" s="103"/>
      <c r="AG4" s="103"/>
      <c r="AH4" s="103"/>
      <c r="AI4" s="103"/>
      <c r="AJ4" s="103"/>
      <c r="AK4" s="103" t="s">
        <v>50</v>
      </c>
      <c r="AL4" s="103"/>
      <c r="AM4" s="103"/>
      <c r="AN4" s="103"/>
      <c r="AO4" s="103"/>
      <c r="AP4" s="103"/>
      <c r="AQ4" s="103"/>
      <c r="AR4" s="103"/>
      <c r="AS4" s="103"/>
      <c r="AT4" s="168" t="s">
        <v>136</v>
      </c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03" t="s">
        <v>137</v>
      </c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 t="s">
        <v>138</v>
      </c>
      <c r="BX4" s="103"/>
      <c r="BY4" s="103"/>
      <c r="BZ4" s="103"/>
      <c r="CA4" s="103"/>
      <c r="CB4" s="103"/>
      <c r="CC4" s="103"/>
      <c r="CD4" s="103"/>
      <c r="CE4" s="103"/>
      <c r="CF4" s="103"/>
      <c r="CG4" s="103"/>
    </row>
    <row r="5" spans="1:129" s="22" customFormat="1" ht="56.2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</row>
    <row r="6" spans="1:129" s="22" customFormat="1" ht="12.75">
      <c r="A6" s="113">
        <v>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>
        <v>2</v>
      </c>
      <c r="AF6" s="113"/>
      <c r="AG6" s="113"/>
      <c r="AH6" s="113"/>
      <c r="AI6" s="113"/>
      <c r="AJ6" s="113"/>
      <c r="AK6" s="113">
        <v>3</v>
      </c>
      <c r="AL6" s="113"/>
      <c r="AM6" s="113"/>
      <c r="AN6" s="113"/>
      <c r="AO6" s="113"/>
      <c r="AP6" s="113"/>
      <c r="AQ6" s="113"/>
      <c r="AR6" s="113"/>
      <c r="AS6" s="113"/>
      <c r="AT6" s="196">
        <v>4</v>
      </c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13">
        <v>5</v>
      </c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>
        <v>6</v>
      </c>
      <c r="BX6" s="113"/>
      <c r="BY6" s="113"/>
      <c r="BZ6" s="113"/>
      <c r="CA6" s="113"/>
      <c r="CB6" s="113"/>
      <c r="CC6" s="113"/>
      <c r="CD6" s="113"/>
      <c r="CE6" s="113"/>
      <c r="CF6" s="113"/>
      <c r="CG6" s="113"/>
    </row>
    <row r="7" spans="1:129" s="20" customFormat="1" ht="32.25" customHeight="1">
      <c r="A7" s="94" t="s">
        <v>85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217" t="s">
        <v>51</v>
      </c>
      <c r="AF7" s="217"/>
      <c r="AG7" s="217"/>
      <c r="AH7" s="217"/>
      <c r="AI7" s="217"/>
      <c r="AJ7" s="217"/>
      <c r="AK7" s="173" t="s">
        <v>52</v>
      </c>
      <c r="AL7" s="174"/>
      <c r="AM7" s="174"/>
      <c r="AN7" s="174"/>
      <c r="AO7" s="174"/>
      <c r="AP7" s="174"/>
      <c r="AQ7" s="174"/>
      <c r="AR7" s="174"/>
      <c r="AS7" s="175"/>
      <c r="AT7" s="176">
        <f>SUM(AT8:BJ54)</f>
        <v>31641221.43</v>
      </c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>
        <f>SUM(BK8:BV54)</f>
        <v>22977305.390000001</v>
      </c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>
        <f>AT7-BK7</f>
        <v>8663916.0399999991</v>
      </c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20">
        <f>BK7/AT7*100</f>
        <v>72.618262985936823</v>
      </c>
      <c r="CJ7" s="216"/>
      <c r="CK7" s="216"/>
      <c r="CL7" s="216"/>
      <c r="CM7" s="215"/>
      <c r="CN7" s="215"/>
      <c r="CO7" s="215"/>
      <c r="CP7" s="215"/>
      <c r="CQ7" s="215"/>
      <c r="CR7" s="215"/>
      <c r="CS7" s="215"/>
      <c r="CT7" s="215"/>
      <c r="CU7" s="215"/>
      <c r="CV7" s="215"/>
      <c r="CW7" s="215"/>
      <c r="CX7" s="215"/>
      <c r="CY7" s="215"/>
      <c r="CZ7" s="215"/>
      <c r="DA7" s="215"/>
      <c r="DB7" s="215"/>
      <c r="DC7" s="215"/>
      <c r="DD7" s="215"/>
      <c r="DE7" s="215"/>
      <c r="DF7" s="215"/>
      <c r="DG7" s="215"/>
      <c r="DH7" s="215"/>
      <c r="DI7" s="215"/>
      <c r="DJ7" s="215"/>
      <c r="DK7" s="215"/>
      <c r="DL7" s="215"/>
      <c r="DM7" s="215"/>
      <c r="DN7" s="215"/>
      <c r="DO7" s="215"/>
      <c r="DP7" s="215"/>
      <c r="DQ7" s="215"/>
      <c r="DR7" s="215"/>
      <c r="DS7" s="215"/>
      <c r="DT7" s="215"/>
      <c r="DU7" s="215"/>
      <c r="DV7" s="215"/>
      <c r="DW7" s="215"/>
      <c r="DX7" s="215"/>
      <c r="DY7" s="215"/>
    </row>
    <row r="8" spans="1:129" s="22" customFormat="1" ht="12.75">
      <c r="A8" s="170" t="s">
        <v>140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2"/>
      <c r="AE8" s="178">
        <v>200</v>
      </c>
      <c r="AF8" s="179"/>
      <c r="AG8" s="179"/>
      <c r="AH8" s="179"/>
      <c r="AI8" s="179"/>
      <c r="AJ8" s="180"/>
      <c r="AK8" s="184" t="s">
        <v>115</v>
      </c>
      <c r="AL8" s="185"/>
      <c r="AM8" s="185"/>
      <c r="AN8" s="185"/>
      <c r="AO8" s="185"/>
      <c r="AP8" s="185"/>
      <c r="AQ8" s="185"/>
      <c r="AR8" s="185"/>
      <c r="AS8" s="186"/>
      <c r="AT8" s="190">
        <v>656600</v>
      </c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2"/>
      <c r="BK8" s="190">
        <v>288518.15000000002</v>
      </c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2"/>
      <c r="BW8" s="190">
        <f>AT8-BK8</f>
        <v>368081.85</v>
      </c>
      <c r="BX8" s="191"/>
      <c r="BY8" s="191"/>
      <c r="BZ8" s="191"/>
      <c r="CA8" s="191"/>
      <c r="CB8" s="191"/>
      <c r="CC8" s="191"/>
      <c r="CD8" s="191"/>
      <c r="CE8" s="191"/>
      <c r="CF8" s="191"/>
      <c r="CG8" s="192"/>
    </row>
    <row r="9" spans="1:129" s="19" customFormat="1" ht="119.25" customHeight="1">
      <c r="A9" s="177" t="s">
        <v>114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81"/>
      <c r="AF9" s="182"/>
      <c r="AG9" s="182"/>
      <c r="AH9" s="182"/>
      <c r="AI9" s="182"/>
      <c r="AJ9" s="183"/>
      <c r="AK9" s="187"/>
      <c r="AL9" s="188"/>
      <c r="AM9" s="188"/>
      <c r="AN9" s="188"/>
      <c r="AO9" s="188"/>
      <c r="AP9" s="188"/>
      <c r="AQ9" s="188"/>
      <c r="AR9" s="188"/>
      <c r="AS9" s="189"/>
      <c r="AT9" s="193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5"/>
      <c r="BK9" s="193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5"/>
      <c r="BW9" s="193"/>
      <c r="BX9" s="194"/>
      <c r="BY9" s="194"/>
      <c r="BZ9" s="194"/>
      <c r="CA9" s="194"/>
      <c r="CB9" s="194"/>
      <c r="CC9" s="194"/>
      <c r="CD9" s="194"/>
      <c r="CE9" s="194"/>
      <c r="CF9" s="194"/>
      <c r="CG9" s="195"/>
      <c r="CH9" s="20">
        <f>BK8/AT8*100</f>
        <v>43.941235150776734</v>
      </c>
      <c r="CJ9" s="23"/>
      <c r="CK9" s="23"/>
      <c r="CL9" s="23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</row>
    <row r="10" spans="1:129" s="19" customFormat="1" ht="118.5" customHeight="1">
      <c r="A10" s="90" t="s">
        <v>116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163">
        <v>200</v>
      </c>
      <c r="AF10" s="163"/>
      <c r="AG10" s="163"/>
      <c r="AH10" s="163"/>
      <c r="AI10" s="163"/>
      <c r="AJ10" s="163"/>
      <c r="AK10" s="169" t="s">
        <v>117</v>
      </c>
      <c r="AL10" s="169"/>
      <c r="AM10" s="169"/>
      <c r="AN10" s="169"/>
      <c r="AO10" s="169"/>
      <c r="AP10" s="169"/>
      <c r="AQ10" s="169"/>
      <c r="AR10" s="169"/>
      <c r="AS10" s="169"/>
      <c r="AT10" s="160">
        <v>50800</v>
      </c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>
        <v>12665</v>
      </c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>
        <f t="shared" ref="BW10:BW17" si="0">AT10-BK10</f>
        <v>38135</v>
      </c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20">
        <f t="shared" ref="CH10:CH54" si="1">BK10/AT10*100</f>
        <v>24.931102362204722</v>
      </c>
      <c r="CJ10" s="23"/>
      <c r="CK10" s="23"/>
      <c r="CL10" s="23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</row>
    <row r="11" spans="1:129" s="19" customFormat="1" ht="132.75" customHeight="1">
      <c r="A11" s="90" t="s">
        <v>118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163">
        <v>200</v>
      </c>
      <c r="AF11" s="163"/>
      <c r="AG11" s="163"/>
      <c r="AH11" s="163"/>
      <c r="AI11" s="163"/>
      <c r="AJ11" s="163"/>
      <c r="AK11" s="169" t="s">
        <v>2</v>
      </c>
      <c r="AL11" s="169"/>
      <c r="AM11" s="169"/>
      <c r="AN11" s="169"/>
      <c r="AO11" s="169"/>
      <c r="AP11" s="169"/>
      <c r="AQ11" s="169"/>
      <c r="AR11" s="169"/>
      <c r="AS11" s="169"/>
      <c r="AT11" s="160">
        <v>213600</v>
      </c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>
        <v>89749.3</v>
      </c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>
        <f t="shared" si="0"/>
        <v>123850.7</v>
      </c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20">
        <f t="shared" si="1"/>
        <v>42.017462546816482</v>
      </c>
      <c r="CJ11" s="23"/>
      <c r="CK11" s="23"/>
      <c r="CL11" s="23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</row>
    <row r="12" spans="1:129" s="19" customFormat="1" ht="136.5" customHeight="1">
      <c r="A12" s="90" t="s">
        <v>120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163">
        <v>200</v>
      </c>
      <c r="AF12" s="163"/>
      <c r="AG12" s="163"/>
      <c r="AH12" s="163"/>
      <c r="AI12" s="163"/>
      <c r="AJ12" s="163"/>
      <c r="AK12" s="169" t="s">
        <v>119</v>
      </c>
      <c r="AL12" s="169"/>
      <c r="AM12" s="169"/>
      <c r="AN12" s="169"/>
      <c r="AO12" s="169"/>
      <c r="AP12" s="169"/>
      <c r="AQ12" s="169"/>
      <c r="AR12" s="169"/>
      <c r="AS12" s="169"/>
      <c r="AT12" s="160">
        <v>204000</v>
      </c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>
        <v>181386</v>
      </c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>
        <f t="shared" si="0"/>
        <v>22614</v>
      </c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20">
        <f t="shared" si="1"/>
        <v>88.914705882352933</v>
      </c>
      <c r="CJ12" s="23"/>
      <c r="CK12" s="23"/>
      <c r="CL12" s="23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</row>
    <row r="13" spans="1:129" s="26" customFormat="1" ht="147" customHeight="1">
      <c r="A13" s="147" t="s">
        <v>268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9"/>
      <c r="AD13" s="33"/>
      <c r="AE13" s="212">
        <v>200</v>
      </c>
      <c r="AF13" s="213"/>
      <c r="AG13" s="213"/>
      <c r="AH13" s="213"/>
      <c r="AI13" s="213"/>
      <c r="AJ13" s="214"/>
      <c r="AK13" s="197" t="s">
        <v>266</v>
      </c>
      <c r="AL13" s="198"/>
      <c r="AM13" s="198"/>
      <c r="AN13" s="198"/>
      <c r="AO13" s="198"/>
      <c r="AP13" s="198"/>
      <c r="AQ13" s="198"/>
      <c r="AR13" s="198"/>
      <c r="AS13" s="199"/>
      <c r="AT13" s="200">
        <v>16400</v>
      </c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2"/>
      <c r="BK13" s="203">
        <v>4000</v>
      </c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5"/>
      <c r="BW13" s="164">
        <f t="shared" si="0"/>
        <v>12400</v>
      </c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26">
        <f t="shared" ref="CH13" si="2">BK13/AT13*100</f>
        <v>24.390243902439025</v>
      </c>
      <c r="CJ13" s="29"/>
      <c r="CK13" s="29"/>
      <c r="CL13" s="29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</row>
    <row r="14" spans="1:129" s="19" customFormat="1" ht="147" customHeight="1">
      <c r="A14" s="57" t="s">
        <v>207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9"/>
      <c r="AD14" s="21"/>
      <c r="AE14" s="209">
        <v>200</v>
      </c>
      <c r="AF14" s="210"/>
      <c r="AG14" s="210"/>
      <c r="AH14" s="210"/>
      <c r="AI14" s="210"/>
      <c r="AJ14" s="211"/>
      <c r="AK14" s="206" t="s">
        <v>206</v>
      </c>
      <c r="AL14" s="207"/>
      <c r="AM14" s="207"/>
      <c r="AN14" s="207"/>
      <c r="AO14" s="207"/>
      <c r="AP14" s="207"/>
      <c r="AQ14" s="207"/>
      <c r="AR14" s="207"/>
      <c r="AS14" s="208"/>
      <c r="AT14" s="200">
        <v>21000</v>
      </c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2"/>
      <c r="BK14" s="200">
        <v>6000</v>
      </c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2"/>
      <c r="BW14" s="160">
        <f t="shared" si="0"/>
        <v>15000</v>
      </c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9">
        <f t="shared" si="1"/>
        <v>28.571428571428569</v>
      </c>
      <c r="CJ14" s="23"/>
      <c r="CK14" s="23"/>
      <c r="CL14" s="23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</row>
    <row r="15" spans="1:129" s="19" customFormat="1" ht="114" customHeight="1">
      <c r="A15" s="90" t="s">
        <v>122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161">
        <v>200</v>
      </c>
      <c r="AF15" s="161"/>
      <c r="AG15" s="161"/>
      <c r="AH15" s="161"/>
      <c r="AI15" s="161"/>
      <c r="AJ15" s="161"/>
      <c r="AK15" s="169" t="s">
        <v>121</v>
      </c>
      <c r="AL15" s="169"/>
      <c r="AM15" s="169"/>
      <c r="AN15" s="169"/>
      <c r="AO15" s="169"/>
      <c r="AP15" s="169"/>
      <c r="AQ15" s="169"/>
      <c r="AR15" s="169"/>
      <c r="AS15" s="169"/>
      <c r="AT15" s="160">
        <v>4878500</v>
      </c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>
        <v>3878609.87</v>
      </c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>
        <f t="shared" si="0"/>
        <v>999890.12999999989</v>
      </c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20">
        <f t="shared" si="1"/>
        <v>79.504148201291386</v>
      </c>
      <c r="CJ15" s="23"/>
      <c r="CK15" s="23"/>
      <c r="CL15" s="23"/>
      <c r="CM15" s="25"/>
      <c r="CN15" s="25"/>
      <c r="CO15" s="25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</row>
    <row r="16" spans="1:129" s="19" customFormat="1" ht="150" customHeight="1">
      <c r="A16" s="90" t="s">
        <v>128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161">
        <v>200</v>
      </c>
      <c r="AF16" s="161"/>
      <c r="AG16" s="161"/>
      <c r="AH16" s="161"/>
      <c r="AI16" s="161"/>
      <c r="AJ16" s="161"/>
      <c r="AK16" s="169" t="s">
        <v>123</v>
      </c>
      <c r="AL16" s="169"/>
      <c r="AM16" s="169"/>
      <c r="AN16" s="169"/>
      <c r="AO16" s="169"/>
      <c r="AP16" s="169"/>
      <c r="AQ16" s="169"/>
      <c r="AR16" s="169"/>
      <c r="AS16" s="169"/>
      <c r="AT16" s="160">
        <v>252100</v>
      </c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>
        <v>178891</v>
      </c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>
        <f t="shared" si="0"/>
        <v>73209</v>
      </c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20">
        <f t="shared" si="1"/>
        <v>70.960333201110672</v>
      </c>
      <c r="CJ16" s="23"/>
      <c r="CK16" s="23"/>
      <c r="CL16" s="23"/>
      <c r="CM16" s="25"/>
      <c r="CN16" s="25"/>
      <c r="CO16" s="25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</row>
    <row r="17" spans="1:129" s="19" customFormat="1" ht="129" customHeight="1">
      <c r="A17" s="90" t="s">
        <v>124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161">
        <v>200</v>
      </c>
      <c r="AF17" s="161"/>
      <c r="AG17" s="161"/>
      <c r="AH17" s="161"/>
      <c r="AI17" s="161"/>
      <c r="AJ17" s="161"/>
      <c r="AK17" s="169" t="s">
        <v>125</v>
      </c>
      <c r="AL17" s="169"/>
      <c r="AM17" s="169"/>
      <c r="AN17" s="169"/>
      <c r="AO17" s="169"/>
      <c r="AP17" s="169"/>
      <c r="AQ17" s="169"/>
      <c r="AR17" s="169"/>
      <c r="AS17" s="169"/>
      <c r="AT17" s="160">
        <v>1581000</v>
      </c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>
        <v>1204106.18</v>
      </c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>
        <f t="shared" si="0"/>
        <v>376893.82000000007</v>
      </c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20">
        <f t="shared" si="1"/>
        <v>76.161048703352307</v>
      </c>
      <c r="CJ17" s="23"/>
      <c r="CK17" s="23"/>
      <c r="CL17" s="23"/>
      <c r="CM17" s="25"/>
      <c r="CN17" s="25"/>
      <c r="CO17" s="25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</row>
    <row r="18" spans="1:129" s="19" customFormat="1" ht="108" customHeight="1">
      <c r="A18" s="90" t="s">
        <v>198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161">
        <v>200</v>
      </c>
      <c r="AF18" s="161"/>
      <c r="AG18" s="161"/>
      <c r="AH18" s="161"/>
      <c r="AI18" s="161"/>
      <c r="AJ18" s="161"/>
      <c r="AK18" s="169" t="s">
        <v>199</v>
      </c>
      <c r="AL18" s="169"/>
      <c r="AM18" s="169"/>
      <c r="AN18" s="169"/>
      <c r="AO18" s="169"/>
      <c r="AP18" s="169"/>
      <c r="AQ18" s="169"/>
      <c r="AR18" s="169"/>
      <c r="AS18" s="169"/>
      <c r="AT18" s="160">
        <v>1000</v>
      </c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 t="s">
        <v>28</v>
      </c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>
        <f>AT18</f>
        <v>1000</v>
      </c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20" t="e">
        <f>BK18/AT18*100</f>
        <v>#VALUE!</v>
      </c>
      <c r="CJ18" s="23"/>
      <c r="CK18" s="23"/>
      <c r="CL18" s="23"/>
      <c r="CM18" s="25"/>
      <c r="CN18" s="25"/>
      <c r="CO18" s="25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</row>
    <row r="19" spans="1:129" s="19" customFormat="1" ht="102" customHeight="1">
      <c r="A19" s="90" t="s">
        <v>127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161">
        <v>200</v>
      </c>
      <c r="AF19" s="161"/>
      <c r="AG19" s="161"/>
      <c r="AH19" s="161"/>
      <c r="AI19" s="161"/>
      <c r="AJ19" s="161"/>
      <c r="AK19" s="169" t="s">
        <v>126</v>
      </c>
      <c r="AL19" s="169"/>
      <c r="AM19" s="169"/>
      <c r="AN19" s="169"/>
      <c r="AO19" s="169"/>
      <c r="AP19" s="169"/>
      <c r="AQ19" s="169"/>
      <c r="AR19" s="169"/>
      <c r="AS19" s="169"/>
      <c r="AT19" s="160">
        <v>2639200</v>
      </c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>
        <v>1249058.07</v>
      </c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>
        <f>AT19-BK19</f>
        <v>1390141.93</v>
      </c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20">
        <f t="shared" si="1"/>
        <v>47.327147241588364</v>
      </c>
      <c r="CJ19" s="23"/>
      <c r="CK19" s="23"/>
      <c r="CL19" s="23"/>
      <c r="CM19" s="25"/>
      <c r="CN19" s="25"/>
      <c r="CO19" s="25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</row>
    <row r="20" spans="1:129" s="26" customFormat="1" ht="178.5" customHeight="1">
      <c r="A20" s="166" t="s">
        <v>101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235">
        <v>200</v>
      </c>
      <c r="AF20" s="235"/>
      <c r="AG20" s="235"/>
      <c r="AH20" s="235"/>
      <c r="AI20" s="235"/>
      <c r="AJ20" s="235"/>
      <c r="AK20" s="165" t="s">
        <v>208</v>
      </c>
      <c r="AL20" s="165"/>
      <c r="AM20" s="165"/>
      <c r="AN20" s="165"/>
      <c r="AO20" s="165"/>
      <c r="AP20" s="165"/>
      <c r="AQ20" s="165"/>
      <c r="AR20" s="165"/>
      <c r="AS20" s="165"/>
      <c r="AT20" s="160">
        <v>200</v>
      </c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4">
        <v>200</v>
      </c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 t="s">
        <v>28</v>
      </c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28">
        <f t="shared" si="1"/>
        <v>100</v>
      </c>
      <c r="CJ20" s="29"/>
      <c r="CK20" s="29"/>
      <c r="CL20" s="29"/>
      <c r="CM20" s="30"/>
      <c r="CN20" s="30"/>
      <c r="CO20" s="30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</row>
    <row r="21" spans="1:129" s="19" customFormat="1" ht="87" customHeight="1">
      <c r="A21" s="90" t="s">
        <v>102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163">
        <v>200</v>
      </c>
      <c r="AF21" s="163"/>
      <c r="AG21" s="163"/>
      <c r="AH21" s="163"/>
      <c r="AI21" s="163"/>
      <c r="AJ21" s="163"/>
      <c r="AK21" s="169" t="s">
        <v>103</v>
      </c>
      <c r="AL21" s="169"/>
      <c r="AM21" s="169"/>
      <c r="AN21" s="169"/>
      <c r="AO21" s="169"/>
      <c r="AP21" s="169"/>
      <c r="AQ21" s="169"/>
      <c r="AR21" s="169"/>
      <c r="AS21" s="169"/>
      <c r="AT21" s="160">
        <v>23400</v>
      </c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 t="s">
        <v>28</v>
      </c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>
        <f>AT21</f>
        <v>23400</v>
      </c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20" t="e">
        <f t="shared" si="1"/>
        <v>#VALUE!</v>
      </c>
      <c r="CJ21" s="23"/>
      <c r="CK21" s="23"/>
      <c r="CL21" s="23"/>
      <c r="CM21" s="25"/>
      <c r="CN21" s="25"/>
      <c r="CO21" s="25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</row>
    <row r="22" spans="1:129" s="19" customFormat="1" ht="116.25" customHeight="1">
      <c r="A22" s="90" t="s">
        <v>105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163">
        <v>200</v>
      </c>
      <c r="AF22" s="163"/>
      <c r="AG22" s="163"/>
      <c r="AH22" s="163"/>
      <c r="AI22" s="163"/>
      <c r="AJ22" s="163"/>
      <c r="AK22" s="169" t="s">
        <v>104</v>
      </c>
      <c r="AL22" s="169"/>
      <c r="AM22" s="169"/>
      <c r="AN22" s="169"/>
      <c r="AO22" s="169"/>
      <c r="AP22" s="169"/>
      <c r="AQ22" s="169"/>
      <c r="AR22" s="169"/>
      <c r="AS22" s="169"/>
      <c r="AT22" s="160">
        <v>132001</v>
      </c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>
        <v>131930</v>
      </c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>
        <f>AT22-BK22</f>
        <v>71</v>
      </c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20">
        <f t="shared" si="1"/>
        <v>99.946212528692968</v>
      </c>
      <c r="CJ22" s="23"/>
      <c r="CK22" s="23"/>
      <c r="CL22" s="23"/>
      <c r="CM22" s="25"/>
      <c r="CN22" s="25"/>
      <c r="CO22" s="25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</row>
    <row r="23" spans="1:129" s="26" customFormat="1" ht="116.25" customHeight="1">
      <c r="A23" s="166" t="s">
        <v>203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2">
        <v>200</v>
      </c>
      <c r="AF23" s="162"/>
      <c r="AG23" s="162"/>
      <c r="AH23" s="162"/>
      <c r="AI23" s="162"/>
      <c r="AJ23" s="162"/>
      <c r="AK23" s="165" t="s">
        <v>202</v>
      </c>
      <c r="AL23" s="165"/>
      <c r="AM23" s="165"/>
      <c r="AN23" s="165"/>
      <c r="AO23" s="165"/>
      <c r="AP23" s="165"/>
      <c r="AQ23" s="165"/>
      <c r="AR23" s="165"/>
      <c r="AS23" s="165"/>
      <c r="AT23" s="160">
        <v>40000</v>
      </c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>
        <v>40000</v>
      </c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4" t="s">
        <v>28</v>
      </c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28">
        <f>BK23/AT23*100</f>
        <v>100</v>
      </c>
      <c r="CJ23" s="29"/>
      <c r="CK23" s="29"/>
      <c r="CL23" s="29"/>
      <c r="CM23" s="30"/>
      <c r="CN23" s="30"/>
      <c r="CO23" s="30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</row>
    <row r="24" spans="1:129" s="19" customFormat="1" ht="85.5" customHeight="1">
      <c r="A24" s="90" t="s">
        <v>276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163">
        <v>200</v>
      </c>
      <c r="AF24" s="163"/>
      <c r="AG24" s="163"/>
      <c r="AH24" s="163"/>
      <c r="AI24" s="163"/>
      <c r="AJ24" s="163"/>
      <c r="AK24" s="169" t="s">
        <v>275</v>
      </c>
      <c r="AL24" s="169"/>
      <c r="AM24" s="169"/>
      <c r="AN24" s="169"/>
      <c r="AO24" s="169"/>
      <c r="AP24" s="169"/>
      <c r="AQ24" s="169"/>
      <c r="AR24" s="169"/>
      <c r="AS24" s="169"/>
      <c r="AT24" s="160">
        <v>4599</v>
      </c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>
        <v>4599</v>
      </c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 t="s">
        <v>28</v>
      </c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20">
        <f t="shared" ref="CH24" si="3">BK24/AT24*100</f>
        <v>100</v>
      </c>
      <c r="CJ24" s="40"/>
      <c r="CK24" s="40"/>
      <c r="CL24" s="40"/>
      <c r="CM24" s="25"/>
      <c r="CN24" s="25"/>
      <c r="CO24" s="25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</row>
    <row r="25" spans="1:129" s="19" customFormat="1" ht="164.25" customHeight="1">
      <c r="A25" s="90" t="s">
        <v>107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163">
        <v>200</v>
      </c>
      <c r="AF25" s="163"/>
      <c r="AG25" s="163"/>
      <c r="AH25" s="163"/>
      <c r="AI25" s="163"/>
      <c r="AJ25" s="163"/>
      <c r="AK25" s="169" t="s">
        <v>106</v>
      </c>
      <c r="AL25" s="169"/>
      <c r="AM25" s="169"/>
      <c r="AN25" s="169"/>
      <c r="AO25" s="169"/>
      <c r="AP25" s="169"/>
      <c r="AQ25" s="169"/>
      <c r="AR25" s="169"/>
      <c r="AS25" s="169"/>
      <c r="AT25" s="160">
        <v>150000</v>
      </c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>
        <v>25573.13</v>
      </c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>
        <f t="shared" ref="BW25:BW30" si="4">AT25-BK25</f>
        <v>124426.87</v>
      </c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20">
        <f t="shared" si="1"/>
        <v>17.048753333333334</v>
      </c>
      <c r="CJ25" s="23"/>
      <c r="CK25" s="23"/>
      <c r="CL25" s="23"/>
      <c r="CM25" s="25"/>
      <c r="CN25" s="25"/>
      <c r="CO25" s="25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</row>
    <row r="26" spans="1:129" s="19" customFormat="1" ht="86.25" customHeight="1">
      <c r="A26" s="90" t="s">
        <v>109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21"/>
      <c r="AE26" s="161">
        <v>200</v>
      </c>
      <c r="AF26" s="161"/>
      <c r="AG26" s="161"/>
      <c r="AH26" s="161"/>
      <c r="AI26" s="161"/>
      <c r="AJ26" s="161"/>
      <c r="AK26" s="169" t="s">
        <v>108</v>
      </c>
      <c r="AL26" s="169"/>
      <c r="AM26" s="169"/>
      <c r="AN26" s="169"/>
      <c r="AO26" s="169"/>
      <c r="AP26" s="169"/>
      <c r="AQ26" s="169"/>
      <c r="AR26" s="169"/>
      <c r="AS26" s="169"/>
      <c r="AT26" s="160">
        <v>175000</v>
      </c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>
        <v>24070.77</v>
      </c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>
        <f>AT26-BK26</f>
        <v>150929.23000000001</v>
      </c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20">
        <f t="shared" si="1"/>
        <v>13.754725714285716</v>
      </c>
      <c r="CJ26" s="23"/>
      <c r="CK26" s="23"/>
      <c r="CL26" s="23"/>
      <c r="CM26" s="25"/>
      <c r="CN26" s="25"/>
      <c r="CO26" s="25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</row>
    <row r="27" spans="1:129" s="19" customFormat="1" ht="87.75" customHeight="1">
      <c r="A27" s="90" t="s">
        <v>221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21"/>
      <c r="AE27" s="163">
        <v>200</v>
      </c>
      <c r="AF27" s="163"/>
      <c r="AG27" s="163"/>
      <c r="AH27" s="163"/>
      <c r="AI27" s="163"/>
      <c r="AJ27" s="163"/>
      <c r="AK27" s="169" t="s">
        <v>222</v>
      </c>
      <c r="AL27" s="169"/>
      <c r="AM27" s="169"/>
      <c r="AN27" s="169"/>
      <c r="AO27" s="169"/>
      <c r="AP27" s="169"/>
      <c r="AQ27" s="169"/>
      <c r="AR27" s="169"/>
      <c r="AS27" s="169"/>
      <c r="AT27" s="160">
        <v>312800</v>
      </c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>
        <v>138456.66</v>
      </c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>
        <f>AT27-BK27</f>
        <v>174343.34</v>
      </c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20">
        <f t="shared" ref="CH27" si="5">BK27/AT27*100</f>
        <v>44.263638107416881</v>
      </c>
      <c r="CJ27" s="23"/>
      <c r="CK27" s="23"/>
      <c r="CL27" s="23"/>
      <c r="CM27" s="25"/>
      <c r="CN27" s="25"/>
      <c r="CO27" s="25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</row>
    <row r="28" spans="1:129" s="26" customFormat="1" ht="87.75" customHeight="1">
      <c r="A28" s="166" t="s">
        <v>288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33"/>
      <c r="AE28" s="162">
        <v>200</v>
      </c>
      <c r="AF28" s="162"/>
      <c r="AG28" s="162"/>
      <c r="AH28" s="162"/>
      <c r="AI28" s="162"/>
      <c r="AJ28" s="162"/>
      <c r="AK28" s="165" t="s">
        <v>285</v>
      </c>
      <c r="AL28" s="165"/>
      <c r="AM28" s="165"/>
      <c r="AN28" s="165"/>
      <c r="AO28" s="165"/>
      <c r="AP28" s="165"/>
      <c r="AQ28" s="165"/>
      <c r="AR28" s="165"/>
      <c r="AS28" s="165"/>
      <c r="AT28" s="164">
        <v>25000</v>
      </c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>
        <v>25000</v>
      </c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 t="s">
        <v>28</v>
      </c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28">
        <f t="shared" ref="CH28" si="6">BK28/AT28*100</f>
        <v>100</v>
      </c>
      <c r="CJ28" s="29"/>
      <c r="CK28" s="29"/>
      <c r="CL28" s="29"/>
      <c r="CM28" s="30"/>
      <c r="CN28" s="30"/>
      <c r="CO28" s="30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</row>
    <row r="29" spans="1:129" s="26" customFormat="1" ht="75.75" customHeight="1">
      <c r="A29" s="166" t="s">
        <v>234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33"/>
      <c r="AE29" s="162">
        <v>200</v>
      </c>
      <c r="AF29" s="162"/>
      <c r="AG29" s="162"/>
      <c r="AH29" s="162"/>
      <c r="AI29" s="162"/>
      <c r="AJ29" s="162"/>
      <c r="AK29" s="165" t="s">
        <v>235</v>
      </c>
      <c r="AL29" s="165"/>
      <c r="AM29" s="165"/>
      <c r="AN29" s="165"/>
      <c r="AO29" s="165"/>
      <c r="AP29" s="165"/>
      <c r="AQ29" s="165"/>
      <c r="AR29" s="165"/>
      <c r="AS29" s="165"/>
      <c r="AT29" s="160">
        <v>230100</v>
      </c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4">
        <v>192437</v>
      </c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>
        <f t="shared" si="4"/>
        <v>37663</v>
      </c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28">
        <f t="shared" ref="CH29:CH31" si="7">BK29/AT29*100</f>
        <v>83.63189917427205</v>
      </c>
      <c r="CJ29" s="29"/>
      <c r="CK29" s="29"/>
      <c r="CL29" s="29"/>
      <c r="CM29" s="30"/>
      <c r="CN29" s="30"/>
      <c r="CO29" s="30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</row>
    <row r="30" spans="1:129" s="26" customFormat="1" ht="81.75" customHeight="1">
      <c r="A30" s="166" t="s">
        <v>236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33"/>
      <c r="AE30" s="162">
        <v>200</v>
      </c>
      <c r="AF30" s="162"/>
      <c r="AG30" s="162"/>
      <c r="AH30" s="162"/>
      <c r="AI30" s="162"/>
      <c r="AJ30" s="162"/>
      <c r="AK30" s="165" t="s">
        <v>237</v>
      </c>
      <c r="AL30" s="165"/>
      <c r="AM30" s="165"/>
      <c r="AN30" s="165"/>
      <c r="AO30" s="165"/>
      <c r="AP30" s="165"/>
      <c r="AQ30" s="165"/>
      <c r="AR30" s="165"/>
      <c r="AS30" s="165"/>
      <c r="AT30" s="160">
        <v>15000</v>
      </c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4">
        <v>8213.31</v>
      </c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>
        <f t="shared" si="4"/>
        <v>6786.6900000000005</v>
      </c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28">
        <f t="shared" si="7"/>
        <v>54.755400000000002</v>
      </c>
      <c r="CJ30" s="29"/>
      <c r="CK30" s="29"/>
      <c r="CL30" s="29"/>
      <c r="CM30" s="30"/>
      <c r="CN30" s="30"/>
      <c r="CO30" s="30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</row>
    <row r="31" spans="1:129" s="26" customFormat="1" ht="68.25" customHeight="1">
      <c r="A31" s="166" t="s">
        <v>239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33"/>
      <c r="AE31" s="162">
        <v>200</v>
      </c>
      <c r="AF31" s="162"/>
      <c r="AG31" s="162"/>
      <c r="AH31" s="162"/>
      <c r="AI31" s="162"/>
      <c r="AJ31" s="162"/>
      <c r="AK31" s="165" t="s">
        <v>238</v>
      </c>
      <c r="AL31" s="165"/>
      <c r="AM31" s="165"/>
      <c r="AN31" s="165"/>
      <c r="AO31" s="165"/>
      <c r="AP31" s="165"/>
      <c r="AQ31" s="165"/>
      <c r="AR31" s="165"/>
      <c r="AS31" s="165"/>
      <c r="AT31" s="160">
        <v>36900</v>
      </c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4">
        <v>32016.46</v>
      </c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>
        <f>AT31-BK31</f>
        <v>4883.5400000000009</v>
      </c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28">
        <f t="shared" si="7"/>
        <v>86.765474254742543</v>
      </c>
      <c r="CJ31" s="29"/>
      <c r="CK31" s="29"/>
      <c r="CL31" s="29"/>
      <c r="CM31" s="30"/>
      <c r="CN31" s="30"/>
      <c r="CO31" s="30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</row>
    <row r="32" spans="1:129" s="19" customFormat="1" ht="121.5" customHeight="1">
      <c r="A32" s="90" t="s">
        <v>113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21"/>
      <c r="AE32" s="163">
        <v>200</v>
      </c>
      <c r="AF32" s="163"/>
      <c r="AG32" s="163"/>
      <c r="AH32" s="163"/>
      <c r="AI32" s="163"/>
      <c r="AJ32" s="163"/>
      <c r="AK32" s="169" t="s">
        <v>110</v>
      </c>
      <c r="AL32" s="169"/>
      <c r="AM32" s="169"/>
      <c r="AN32" s="169"/>
      <c r="AO32" s="169"/>
      <c r="AP32" s="169"/>
      <c r="AQ32" s="169"/>
      <c r="AR32" s="169"/>
      <c r="AS32" s="169"/>
      <c r="AT32" s="160">
        <v>424900</v>
      </c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>
        <v>371846.67</v>
      </c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4">
        <f>AT32-BK32</f>
        <v>53053.330000000016</v>
      </c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20">
        <f t="shared" si="1"/>
        <v>87.513925629559893</v>
      </c>
      <c r="CJ32" s="23"/>
      <c r="CK32" s="23"/>
      <c r="CL32" s="23"/>
      <c r="CM32" s="25"/>
      <c r="CN32" s="25"/>
      <c r="CO32" s="25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</row>
    <row r="33" spans="1:129" s="19" customFormat="1" ht="140.25" customHeight="1">
      <c r="A33" s="90" t="s">
        <v>3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21"/>
      <c r="AE33" s="163">
        <v>200</v>
      </c>
      <c r="AF33" s="163"/>
      <c r="AG33" s="163"/>
      <c r="AH33" s="163"/>
      <c r="AI33" s="163"/>
      <c r="AJ33" s="163"/>
      <c r="AK33" s="169" t="s">
        <v>111</v>
      </c>
      <c r="AL33" s="169"/>
      <c r="AM33" s="169"/>
      <c r="AN33" s="169"/>
      <c r="AO33" s="169"/>
      <c r="AP33" s="169"/>
      <c r="AQ33" s="169"/>
      <c r="AR33" s="169"/>
      <c r="AS33" s="169"/>
      <c r="AT33" s="160">
        <v>125400</v>
      </c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>
        <v>108665.92</v>
      </c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4">
        <f>AT33-BK33</f>
        <v>16734.080000000002</v>
      </c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20">
        <f t="shared" si="1"/>
        <v>86.655438596491223</v>
      </c>
      <c r="CJ33" s="23"/>
      <c r="CK33" s="23"/>
      <c r="CL33" s="23"/>
      <c r="CM33" s="25"/>
      <c r="CN33" s="25"/>
      <c r="CO33" s="25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</row>
    <row r="34" spans="1:129" s="19" customFormat="1" ht="108" customHeight="1">
      <c r="A34" s="90" t="s">
        <v>4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21"/>
      <c r="AE34" s="163">
        <v>200</v>
      </c>
      <c r="AF34" s="163"/>
      <c r="AG34" s="163"/>
      <c r="AH34" s="163"/>
      <c r="AI34" s="163"/>
      <c r="AJ34" s="163"/>
      <c r="AK34" s="169" t="s">
        <v>112</v>
      </c>
      <c r="AL34" s="169"/>
      <c r="AM34" s="169"/>
      <c r="AN34" s="169"/>
      <c r="AO34" s="169"/>
      <c r="AP34" s="169"/>
      <c r="AQ34" s="169"/>
      <c r="AR34" s="169"/>
      <c r="AS34" s="169"/>
      <c r="AT34" s="160">
        <v>27900</v>
      </c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 t="s">
        <v>28</v>
      </c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4">
        <f t="shared" ref="BW34" si="8">AT34</f>
        <v>27900</v>
      </c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20" t="e">
        <f t="shared" si="1"/>
        <v>#VALUE!</v>
      </c>
      <c r="CJ34" s="23"/>
      <c r="CK34" s="23"/>
      <c r="CL34" s="23"/>
      <c r="CM34" s="25"/>
      <c r="CN34" s="25"/>
      <c r="CO34" s="25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</row>
    <row r="35" spans="1:129" s="26" customFormat="1" ht="147" customHeight="1">
      <c r="A35" s="147" t="s">
        <v>213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9"/>
      <c r="AD35" s="33"/>
      <c r="AE35" s="162">
        <v>200</v>
      </c>
      <c r="AF35" s="162"/>
      <c r="AG35" s="162"/>
      <c r="AH35" s="162"/>
      <c r="AI35" s="162"/>
      <c r="AJ35" s="162"/>
      <c r="AK35" s="165" t="s">
        <v>212</v>
      </c>
      <c r="AL35" s="165"/>
      <c r="AM35" s="165"/>
      <c r="AN35" s="165"/>
      <c r="AO35" s="165"/>
      <c r="AP35" s="165"/>
      <c r="AQ35" s="165"/>
      <c r="AR35" s="165"/>
      <c r="AS35" s="165"/>
      <c r="AT35" s="160">
        <v>5000</v>
      </c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4" t="s">
        <v>28</v>
      </c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0">
        <f t="shared" ref="BW35:BW39" si="9">AT35</f>
        <v>5000</v>
      </c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28" t="e">
        <f t="shared" si="1"/>
        <v>#VALUE!</v>
      </c>
      <c r="CJ35" s="29"/>
      <c r="CK35" s="29"/>
      <c r="CL35" s="29"/>
      <c r="CM35" s="30"/>
      <c r="CN35" s="30"/>
      <c r="CO35" s="30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</row>
    <row r="36" spans="1:129" s="26" customFormat="1" ht="153" customHeight="1">
      <c r="A36" s="147" t="s">
        <v>214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9"/>
      <c r="AD36" s="33"/>
      <c r="AE36" s="162">
        <v>200</v>
      </c>
      <c r="AF36" s="162"/>
      <c r="AG36" s="162"/>
      <c r="AH36" s="162"/>
      <c r="AI36" s="162"/>
      <c r="AJ36" s="162"/>
      <c r="AK36" s="165" t="s">
        <v>218</v>
      </c>
      <c r="AL36" s="165"/>
      <c r="AM36" s="165"/>
      <c r="AN36" s="165"/>
      <c r="AO36" s="165"/>
      <c r="AP36" s="165"/>
      <c r="AQ36" s="165"/>
      <c r="AR36" s="165"/>
      <c r="AS36" s="165"/>
      <c r="AT36" s="160">
        <v>50000</v>
      </c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4">
        <v>47710</v>
      </c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0">
        <f>AT36-BK36</f>
        <v>2290</v>
      </c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28">
        <f t="shared" si="1"/>
        <v>95.42</v>
      </c>
      <c r="CJ36" s="29"/>
      <c r="CK36" s="29"/>
      <c r="CL36" s="29"/>
      <c r="CM36" s="30"/>
      <c r="CN36" s="30"/>
      <c r="CO36" s="30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</row>
    <row r="37" spans="1:129" s="26" customFormat="1" ht="173.25" customHeight="1">
      <c r="A37" s="147" t="s">
        <v>215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9"/>
      <c r="AD37" s="33"/>
      <c r="AE37" s="162">
        <v>200</v>
      </c>
      <c r="AF37" s="162"/>
      <c r="AG37" s="162"/>
      <c r="AH37" s="162"/>
      <c r="AI37" s="162"/>
      <c r="AJ37" s="162"/>
      <c r="AK37" s="165" t="s">
        <v>219</v>
      </c>
      <c r="AL37" s="165"/>
      <c r="AM37" s="165"/>
      <c r="AN37" s="165"/>
      <c r="AO37" s="165"/>
      <c r="AP37" s="165"/>
      <c r="AQ37" s="165"/>
      <c r="AR37" s="165"/>
      <c r="AS37" s="165"/>
      <c r="AT37" s="160">
        <v>16000</v>
      </c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4" t="s">
        <v>28</v>
      </c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0">
        <f t="shared" si="9"/>
        <v>16000</v>
      </c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28"/>
      <c r="CJ37" s="29"/>
      <c r="CK37" s="29"/>
      <c r="CL37" s="29"/>
      <c r="CM37" s="30"/>
      <c r="CN37" s="30"/>
      <c r="CO37" s="30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</row>
    <row r="38" spans="1:129" s="26" customFormat="1" ht="138.75" customHeight="1">
      <c r="A38" s="147" t="s">
        <v>216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9"/>
      <c r="AD38" s="33"/>
      <c r="AE38" s="162">
        <v>200</v>
      </c>
      <c r="AF38" s="162"/>
      <c r="AG38" s="162"/>
      <c r="AH38" s="162"/>
      <c r="AI38" s="162"/>
      <c r="AJ38" s="162"/>
      <c r="AK38" s="165" t="s">
        <v>5</v>
      </c>
      <c r="AL38" s="165"/>
      <c r="AM38" s="165"/>
      <c r="AN38" s="165"/>
      <c r="AO38" s="165"/>
      <c r="AP38" s="165"/>
      <c r="AQ38" s="165"/>
      <c r="AR38" s="165"/>
      <c r="AS38" s="165"/>
      <c r="AT38" s="160">
        <v>60300</v>
      </c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4">
        <v>42870</v>
      </c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0">
        <f>AT38-BK38</f>
        <v>17430</v>
      </c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28"/>
      <c r="CJ38" s="29"/>
      <c r="CK38" s="29"/>
      <c r="CL38" s="29"/>
      <c r="CM38" s="30"/>
      <c r="CN38" s="30"/>
      <c r="CO38" s="30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</row>
    <row r="39" spans="1:129" s="26" customFormat="1" ht="153.75" customHeight="1">
      <c r="A39" s="147" t="s">
        <v>217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9"/>
      <c r="AD39" s="33"/>
      <c r="AE39" s="162">
        <v>200</v>
      </c>
      <c r="AF39" s="162"/>
      <c r="AG39" s="162"/>
      <c r="AH39" s="162"/>
      <c r="AI39" s="162"/>
      <c r="AJ39" s="162"/>
      <c r="AK39" s="165" t="s">
        <v>220</v>
      </c>
      <c r="AL39" s="165"/>
      <c r="AM39" s="165"/>
      <c r="AN39" s="165"/>
      <c r="AO39" s="165"/>
      <c r="AP39" s="165"/>
      <c r="AQ39" s="165"/>
      <c r="AR39" s="165"/>
      <c r="AS39" s="165"/>
      <c r="AT39" s="160">
        <v>50000</v>
      </c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4" t="s">
        <v>28</v>
      </c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0">
        <f t="shared" si="9"/>
        <v>50000</v>
      </c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28"/>
      <c r="CJ39" s="29"/>
      <c r="CK39" s="29"/>
      <c r="CL39" s="29"/>
      <c r="CM39" s="30"/>
      <c r="CN39" s="30"/>
      <c r="CO39" s="30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</row>
    <row r="40" spans="1:129" s="26" customFormat="1" ht="153.75" customHeight="1">
      <c r="A40" s="147" t="s">
        <v>269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9"/>
      <c r="AD40" s="38"/>
      <c r="AE40" s="232">
        <v>200</v>
      </c>
      <c r="AF40" s="232"/>
      <c r="AG40" s="232"/>
      <c r="AH40" s="232"/>
      <c r="AI40" s="232"/>
      <c r="AJ40" s="232"/>
      <c r="AK40" s="233" t="s">
        <v>267</v>
      </c>
      <c r="AL40" s="233"/>
      <c r="AM40" s="233"/>
      <c r="AN40" s="233"/>
      <c r="AO40" s="233"/>
      <c r="AP40" s="233"/>
      <c r="AQ40" s="233"/>
      <c r="AR40" s="233"/>
      <c r="AS40" s="233"/>
      <c r="AT40" s="160">
        <v>5000</v>
      </c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4">
        <v>2400</v>
      </c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>
        <f>AT40-BK40</f>
        <v>2600</v>
      </c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28"/>
      <c r="CJ40" s="29"/>
      <c r="CK40" s="29"/>
      <c r="CL40" s="29"/>
      <c r="CM40" s="30"/>
      <c r="CN40" s="30"/>
      <c r="CO40" s="30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</row>
    <row r="41" spans="1:129" s="26" customFormat="1" ht="178.5" customHeight="1">
      <c r="A41" s="147" t="s">
        <v>289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9"/>
      <c r="AD41" s="38"/>
      <c r="AE41" s="232">
        <v>200</v>
      </c>
      <c r="AF41" s="232"/>
      <c r="AG41" s="232"/>
      <c r="AH41" s="232"/>
      <c r="AI41" s="232"/>
      <c r="AJ41" s="232"/>
      <c r="AK41" s="233" t="s">
        <v>286</v>
      </c>
      <c r="AL41" s="233"/>
      <c r="AM41" s="233"/>
      <c r="AN41" s="233"/>
      <c r="AO41" s="233"/>
      <c r="AP41" s="233"/>
      <c r="AQ41" s="233"/>
      <c r="AR41" s="233"/>
      <c r="AS41" s="233"/>
      <c r="AT41" s="234">
        <v>500000</v>
      </c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164">
        <v>335526.26</v>
      </c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>
        <f>AT41-BK41</f>
        <v>164473.74</v>
      </c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28">
        <f t="shared" ref="CH41" si="10">BK41/AT41*100</f>
        <v>67.105252000000007</v>
      </c>
      <c r="CJ41" s="29"/>
      <c r="CK41" s="29"/>
      <c r="CL41" s="29"/>
      <c r="CM41" s="30"/>
      <c r="CN41" s="30"/>
      <c r="CO41" s="30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</row>
    <row r="42" spans="1:129" s="19" customFormat="1" ht="138" customHeight="1">
      <c r="A42" s="147" t="s">
        <v>254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9"/>
      <c r="AD42" s="38"/>
      <c r="AE42" s="232">
        <v>200</v>
      </c>
      <c r="AF42" s="232"/>
      <c r="AG42" s="232"/>
      <c r="AH42" s="232"/>
      <c r="AI42" s="232"/>
      <c r="AJ42" s="232"/>
      <c r="AK42" s="233" t="s">
        <v>6</v>
      </c>
      <c r="AL42" s="233"/>
      <c r="AM42" s="233"/>
      <c r="AN42" s="233"/>
      <c r="AO42" s="233"/>
      <c r="AP42" s="233"/>
      <c r="AQ42" s="233"/>
      <c r="AR42" s="233"/>
      <c r="AS42" s="233"/>
      <c r="AT42" s="160">
        <v>1039100</v>
      </c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>
        <v>117291.19</v>
      </c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>
        <f t="shared" ref="BW42:BW47" si="11">AT42-BK42</f>
        <v>921808.81</v>
      </c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20">
        <f t="shared" ref="CH42" si="12">BK42/AT42*100</f>
        <v>11.287767298623809</v>
      </c>
      <c r="CJ42" s="39"/>
      <c r="CK42" s="39"/>
      <c r="CL42" s="39"/>
      <c r="CM42" s="25"/>
      <c r="CN42" s="25"/>
      <c r="CO42" s="25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</row>
    <row r="43" spans="1:129" s="26" customFormat="1" ht="180.75" customHeight="1">
      <c r="A43" s="147" t="s">
        <v>201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9"/>
      <c r="AD43" s="27"/>
      <c r="AE43" s="162">
        <v>200</v>
      </c>
      <c r="AF43" s="162"/>
      <c r="AG43" s="162"/>
      <c r="AH43" s="162"/>
      <c r="AI43" s="162"/>
      <c r="AJ43" s="162"/>
      <c r="AK43" s="165" t="s">
        <v>200</v>
      </c>
      <c r="AL43" s="165"/>
      <c r="AM43" s="165"/>
      <c r="AN43" s="165"/>
      <c r="AO43" s="165"/>
      <c r="AP43" s="165"/>
      <c r="AQ43" s="165"/>
      <c r="AR43" s="165"/>
      <c r="AS43" s="165"/>
      <c r="AT43" s="160">
        <v>36000</v>
      </c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4">
        <v>33943.5</v>
      </c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0">
        <f t="shared" si="11"/>
        <v>2056.5</v>
      </c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28">
        <f>BK43/AT43*100</f>
        <v>94.287500000000009</v>
      </c>
      <c r="CJ43" s="29"/>
      <c r="CK43" s="29"/>
      <c r="CL43" s="29"/>
      <c r="CM43" s="30"/>
      <c r="CN43" s="30"/>
      <c r="CO43" s="30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</row>
    <row r="44" spans="1:129" s="19" customFormat="1" ht="126" customHeight="1">
      <c r="A44" s="90" t="s">
        <v>8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21"/>
      <c r="AE44" s="163">
        <v>200</v>
      </c>
      <c r="AF44" s="163"/>
      <c r="AG44" s="163"/>
      <c r="AH44" s="163"/>
      <c r="AI44" s="163"/>
      <c r="AJ44" s="163"/>
      <c r="AK44" s="169" t="s">
        <v>9</v>
      </c>
      <c r="AL44" s="169"/>
      <c r="AM44" s="169"/>
      <c r="AN44" s="169"/>
      <c r="AO44" s="169"/>
      <c r="AP44" s="169"/>
      <c r="AQ44" s="169"/>
      <c r="AR44" s="169"/>
      <c r="AS44" s="169"/>
      <c r="AT44" s="160">
        <v>5380000</v>
      </c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>
        <v>3211944.17</v>
      </c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>
        <f t="shared" si="11"/>
        <v>2168055.83</v>
      </c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20">
        <f t="shared" si="1"/>
        <v>59.701564498141259</v>
      </c>
      <c r="CJ44" s="23"/>
      <c r="CK44" s="23"/>
      <c r="CL44" s="23"/>
      <c r="CM44" s="25"/>
      <c r="CN44" s="25"/>
      <c r="CO44" s="25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</row>
    <row r="45" spans="1:129" s="19" customFormat="1" ht="126" customHeight="1">
      <c r="A45" s="90" t="s">
        <v>10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21"/>
      <c r="AE45" s="163">
        <v>200</v>
      </c>
      <c r="AF45" s="163"/>
      <c r="AG45" s="163"/>
      <c r="AH45" s="163"/>
      <c r="AI45" s="163"/>
      <c r="AJ45" s="163"/>
      <c r="AK45" s="169" t="s">
        <v>7</v>
      </c>
      <c r="AL45" s="169"/>
      <c r="AM45" s="169"/>
      <c r="AN45" s="169"/>
      <c r="AO45" s="169"/>
      <c r="AP45" s="169"/>
      <c r="AQ45" s="169"/>
      <c r="AR45" s="169"/>
      <c r="AS45" s="169"/>
      <c r="AT45" s="160">
        <v>4380521.43</v>
      </c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>
        <v>3961290.77</v>
      </c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>
        <f t="shared" si="11"/>
        <v>419230.65999999968</v>
      </c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20">
        <f t="shared" si="1"/>
        <v>90.429663073238302</v>
      </c>
      <c r="CJ45" s="23"/>
      <c r="CK45" s="23"/>
      <c r="CL45" s="23"/>
      <c r="CM45" s="25"/>
      <c r="CN45" s="25"/>
      <c r="CO45" s="25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</row>
    <row r="46" spans="1:129" s="19" customFormat="1" ht="138.75" customHeight="1">
      <c r="A46" s="57" t="s">
        <v>13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9"/>
      <c r="AD46" s="21"/>
      <c r="AE46" s="163">
        <v>200</v>
      </c>
      <c r="AF46" s="163"/>
      <c r="AG46" s="163"/>
      <c r="AH46" s="163"/>
      <c r="AI46" s="163"/>
      <c r="AJ46" s="163"/>
      <c r="AK46" s="169" t="s">
        <v>11</v>
      </c>
      <c r="AL46" s="169"/>
      <c r="AM46" s="169"/>
      <c r="AN46" s="169"/>
      <c r="AO46" s="169"/>
      <c r="AP46" s="169"/>
      <c r="AQ46" s="169"/>
      <c r="AR46" s="169"/>
      <c r="AS46" s="169"/>
      <c r="AT46" s="160">
        <v>320000</v>
      </c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>
        <v>278842.42</v>
      </c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0">
        <f t="shared" si="11"/>
        <v>41157.580000000016</v>
      </c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20">
        <f t="shared" si="1"/>
        <v>87.138256249999984</v>
      </c>
      <c r="CJ46" s="23"/>
      <c r="CK46" s="23"/>
      <c r="CL46" s="23"/>
      <c r="CM46" s="25"/>
      <c r="CN46" s="25"/>
      <c r="CO46" s="25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</row>
    <row r="47" spans="1:129" s="19" customFormat="1" ht="132.75" customHeight="1">
      <c r="A47" s="57" t="s">
        <v>14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9"/>
      <c r="AD47" s="21"/>
      <c r="AE47" s="163">
        <v>200</v>
      </c>
      <c r="AF47" s="163"/>
      <c r="AG47" s="163"/>
      <c r="AH47" s="163"/>
      <c r="AI47" s="163"/>
      <c r="AJ47" s="163"/>
      <c r="AK47" s="169" t="s">
        <v>12</v>
      </c>
      <c r="AL47" s="169"/>
      <c r="AM47" s="169"/>
      <c r="AN47" s="169"/>
      <c r="AO47" s="169"/>
      <c r="AP47" s="169"/>
      <c r="AQ47" s="169"/>
      <c r="AR47" s="169"/>
      <c r="AS47" s="169"/>
      <c r="AT47" s="160">
        <v>3229600</v>
      </c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>
        <v>2956819.24</v>
      </c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>
        <f t="shared" si="11"/>
        <v>272780.75999999978</v>
      </c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20">
        <f>BK47/AT47*100</f>
        <v>91.553729254396828</v>
      </c>
      <c r="CJ47" s="23"/>
      <c r="CK47" s="23"/>
      <c r="CL47" s="23"/>
      <c r="CM47" s="25"/>
      <c r="CN47" s="25"/>
      <c r="CO47" s="25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</row>
    <row r="48" spans="1:129" s="26" customFormat="1" ht="153.75" customHeight="1">
      <c r="A48" s="236" t="s">
        <v>290</v>
      </c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8"/>
      <c r="AD48" s="38"/>
      <c r="AE48" s="232">
        <v>200</v>
      </c>
      <c r="AF48" s="232"/>
      <c r="AG48" s="232"/>
      <c r="AH48" s="232"/>
      <c r="AI48" s="232"/>
      <c r="AJ48" s="232"/>
      <c r="AK48" s="233" t="s">
        <v>287</v>
      </c>
      <c r="AL48" s="233"/>
      <c r="AM48" s="233"/>
      <c r="AN48" s="233"/>
      <c r="AO48" s="233"/>
      <c r="AP48" s="233"/>
      <c r="AQ48" s="233"/>
      <c r="AR48" s="233"/>
      <c r="AS48" s="233"/>
      <c r="AT48" s="164">
        <v>4000</v>
      </c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>
        <v>3000</v>
      </c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>
        <f>AT48-BK48</f>
        <v>1000</v>
      </c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28">
        <f>BK48/AT48*100</f>
        <v>75</v>
      </c>
      <c r="CJ48" s="29"/>
      <c r="CK48" s="29"/>
      <c r="CL48" s="29"/>
      <c r="CM48" s="30"/>
      <c r="CN48" s="30"/>
      <c r="CO48" s="30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</row>
    <row r="49" spans="1:129" s="19" customFormat="1" ht="152.25" customHeight="1">
      <c r="A49" s="57" t="s">
        <v>15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9"/>
      <c r="AD49" s="34"/>
      <c r="AE49" s="229">
        <v>200</v>
      </c>
      <c r="AF49" s="230"/>
      <c r="AG49" s="230"/>
      <c r="AH49" s="230"/>
      <c r="AI49" s="230"/>
      <c r="AJ49" s="231"/>
      <c r="AK49" s="206" t="s">
        <v>16</v>
      </c>
      <c r="AL49" s="207"/>
      <c r="AM49" s="207"/>
      <c r="AN49" s="207"/>
      <c r="AO49" s="207"/>
      <c r="AP49" s="207"/>
      <c r="AQ49" s="207"/>
      <c r="AR49" s="207"/>
      <c r="AS49" s="208"/>
      <c r="AT49" s="200">
        <v>30000</v>
      </c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  <c r="BI49" s="201"/>
      <c r="BJ49" s="202"/>
      <c r="BK49" s="200">
        <v>27007</v>
      </c>
      <c r="BL49" s="201"/>
      <c r="BM49" s="201"/>
      <c r="BN49" s="201"/>
      <c r="BO49" s="201"/>
      <c r="BP49" s="201"/>
      <c r="BQ49" s="201"/>
      <c r="BR49" s="201"/>
      <c r="BS49" s="201"/>
      <c r="BT49" s="201"/>
      <c r="BU49" s="201"/>
      <c r="BV49" s="202"/>
      <c r="BW49" s="200">
        <f t="shared" ref="BW49:BW54" si="13">AT49-BK49</f>
        <v>2993</v>
      </c>
      <c r="BX49" s="201"/>
      <c r="BY49" s="201"/>
      <c r="BZ49" s="201"/>
      <c r="CA49" s="201"/>
      <c r="CB49" s="201"/>
      <c r="CC49" s="201"/>
      <c r="CD49" s="201"/>
      <c r="CE49" s="201"/>
      <c r="CF49" s="201"/>
      <c r="CG49" s="202"/>
      <c r="CH49" s="20">
        <f t="shared" ref="CH49" si="14">BK49/AT49*100</f>
        <v>90.023333333333326</v>
      </c>
      <c r="CJ49" s="35"/>
      <c r="CK49" s="35"/>
      <c r="CL49" s="35"/>
      <c r="CM49" s="25"/>
      <c r="CN49" s="25"/>
      <c r="CO49" s="25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</row>
    <row r="50" spans="1:129" s="19" customFormat="1" ht="150" customHeight="1">
      <c r="A50" s="57" t="s">
        <v>17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9"/>
      <c r="AD50" s="21"/>
      <c r="AE50" s="163">
        <v>200</v>
      </c>
      <c r="AF50" s="163"/>
      <c r="AG50" s="163"/>
      <c r="AH50" s="163"/>
      <c r="AI50" s="163"/>
      <c r="AJ50" s="163"/>
      <c r="AK50" s="169" t="s">
        <v>18</v>
      </c>
      <c r="AL50" s="169"/>
      <c r="AM50" s="169"/>
      <c r="AN50" s="169"/>
      <c r="AO50" s="169"/>
      <c r="AP50" s="169"/>
      <c r="AQ50" s="169"/>
      <c r="AR50" s="169"/>
      <c r="AS50" s="169"/>
      <c r="AT50" s="160">
        <v>2097300</v>
      </c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>
        <v>1875824.85</v>
      </c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>
        <f t="shared" si="13"/>
        <v>221475.14999999991</v>
      </c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  <c r="CH50" s="20">
        <f t="shared" si="1"/>
        <v>89.439987126305255</v>
      </c>
      <c r="CJ50" s="23"/>
      <c r="CK50" s="23"/>
      <c r="CL50" s="23"/>
      <c r="CM50" s="25"/>
      <c r="CN50" s="25"/>
      <c r="CO50" s="25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</row>
    <row r="51" spans="1:129" s="19" customFormat="1" ht="113.25" customHeight="1">
      <c r="A51" s="90" t="s">
        <v>19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21"/>
      <c r="AE51" s="163">
        <v>200</v>
      </c>
      <c r="AF51" s="163"/>
      <c r="AG51" s="163"/>
      <c r="AH51" s="163"/>
      <c r="AI51" s="163"/>
      <c r="AJ51" s="163"/>
      <c r="AK51" s="169" t="s">
        <v>20</v>
      </c>
      <c r="AL51" s="169"/>
      <c r="AM51" s="169"/>
      <c r="AN51" s="169"/>
      <c r="AO51" s="169"/>
      <c r="AP51" s="169"/>
      <c r="AQ51" s="169"/>
      <c r="AR51" s="169"/>
      <c r="AS51" s="169"/>
      <c r="AT51" s="160">
        <v>520000</v>
      </c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>
        <v>459710</v>
      </c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0">
        <f t="shared" si="13"/>
        <v>60290</v>
      </c>
      <c r="BX51" s="160"/>
      <c r="BY51" s="160"/>
      <c r="BZ51" s="160"/>
      <c r="CA51" s="160"/>
      <c r="CB51" s="160"/>
      <c r="CC51" s="160"/>
      <c r="CD51" s="160"/>
      <c r="CE51" s="160"/>
      <c r="CF51" s="160"/>
      <c r="CG51" s="160"/>
      <c r="CH51" s="20">
        <f t="shared" si="1"/>
        <v>88.405769230769224</v>
      </c>
      <c r="CJ51" s="23"/>
      <c r="CK51" s="23"/>
      <c r="CL51" s="23"/>
      <c r="CM51" s="25"/>
      <c r="CN51" s="25"/>
      <c r="CO51" s="25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</row>
    <row r="52" spans="1:129" s="19" customFormat="1" ht="149.25" customHeight="1">
      <c r="A52" s="90" t="s">
        <v>241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36"/>
      <c r="AE52" s="163">
        <v>200</v>
      </c>
      <c r="AF52" s="163"/>
      <c r="AG52" s="163"/>
      <c r="AH52" s="163"/>
      <c r="AI52" s="163"/>
      <c r="AJ52" s="163"/>
      <c r="AK52" s="169" t="s">
        <v>240</v>
      </c>
      <c r="AL52" s="169"/>
      <c r="AM52" s="169"/>
      <c r="AN52" s="169"/>
      <c r="AO52" s="169"/>
      <c r="AP52" s="169"/>
      <c r="AQ52" s="169"/>
      <c r="AR52" s="169"/>
      <c r="AS52" s="169"/>
      <c r="AT52" s="160">
        <v>1312600</v>
      </c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>
        <v>1116302.8</v>
      </c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>
        <f t="shared" si="13"/>
        <v>196297.19999999995</v>
      </c>
      <c r="BX52" s="160"/>
      <c r="BY52" s="160"/>
      <c r="BZ52" s="160"/>
      <c r="CA52" s="160"/>
      <c r="CB52" s="160"/>
      <c r="CC52" s="160"/>
      <c r="CD52" s="160"/>
      <c r="CE52" s="160"/>
      <c r="CF52" s="160"/>
      <c r="CG52" s="160"/>
      <c r="CH52" s="20">
        <f t="shared" ref="CH52" si="15">BK52/AT52*100</f>
        <v>85.045162273350599</v>
      </c>
      <c r="CJ52" s="37"/>
      <c r="CK52" s="37"/>
      <c r="CL52" s="37"/>
      <c r="CM52" s="25"/>
      <c r="CN52" s="25"/>
      <c r="CO52" s="25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</row>
    <row r="53" spans="1:129" s="19" customFormat="1" ht="164.25" customHeight="1">
      <c r="A53" s="90" t="s">
        <v>22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21"/>
      <c r="AE53" s="163">
        <v>200</v>
      </c>
      <c r="AF53" s="163"/>
      <c r="AG53" s="163"/>
      <c r="AH53" s="163"/>
      <c r="AI53" s="163"/>
      <c r="AJ53" s="163"/>
      <c r="AK53" s="169" t="s">
        <v>21</v>
      </c>
      <c r="AL53" s="169"/>
      <c r="AM53" s="169"/>
      <c r="AN53" s="169"/>
      <c r="AO53" s="169"/>
      <c r="AP53" s="169"/>
      <c r="AQ53" s="169"/>
      <c r="AR53" s="169"/>
      <c r="AS53" s="169"/>
      <c r="AT53" s="160">
        <v>204000</v>
      </c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>
        <v>164435.70000000001</v>
      </c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>
        <f t="shared" si="13"/>
        <v>39564.299999999988</v>
      </c>
      <c r="BX53" s="160"/>
      <c r="BY53" s="160"/>
      <c r="BZ53" s="160"/>
      <c r="CA53" s="160"/>
      <c r="CB53" s="160"/>
      <c r="CC53" s="160"/>
      <c r="CD53" s="160"/>
      <c r="CE53" s="160"/>
      <c r="CF53" s="160"/>
      <c r="CG53" s="160"/>
      <c r="CH53" s="20">
        <f t="shared" si="1"/>
        <v>80.60573529411765</v>
      </c>
      <c r="CJ53" s="23"/>
      <c r="CK53" s="23"/>
      <c r="CL53" s="23"/>
      <c r="CM53" s="25"/>
      <c r="CN53" s="25"/>
      <c r="CO53" s="25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</row>
    <row r="54" spans="1:129" s="19" customFormat="1" ht="126.75" customHeight="1">
      <c r="A54" s="90" t="s">
        <v>24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21"/>
      <c r="AE54" s="163">
        <v>200</v>
      </c>
      <c r="AF54" s="163"/>
      <c r="AG54" s="163"/>
      <c r="AH54" s="163"/>
      <c r="AI54" s="163"/>
      <c r="AJ54" s="163"/>
      <c r="AK54" s="169" t="s">
        <v>23</v>
      </c>
      <c r="AL54" s="169"/>
      <c r="AM54" s="169"/>
      <c r="AN54" s="169"/>
      <c r="AO54" s="169"/>
      <c r="AP54" s="169"/>
      <c r="AQ54" s="169"/>
      <c r="AR54" s="169"/>
      <c r="AS54" s="169"/>
      <c r="AT54" s="160">
        <v>164400</v>
      </c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>
        <v>146395</v>
      </c>
      <c r="BL54" s="160"/>
      <c r="BM54" s="160"/>
      <c r="BN54" s="160"/>
      <c r="BO54" s="160"/>
      <c r="BP54" s="160"/>
      <c r="BQ54" s="160"/>
      <c r="BR54" s="160"/>
      <c r="BS54" s="160"/>
      <c r="BT54" s="160"/>
      <c r="BU54" s="160"/>
      <c r="BV54" s="160"/>
      <c r="BW54" s="160">
        <f t="shared" si="13"/>
        <v>18005</v>
      </c>
      <c r="BX54" s="160"/>
      <c r="BY54" s="160"/>
      <c r="BZ54" s="160"/>
      <c r="CA54" s="160"/>
      <c r="CB54" s="160"/>
      <c r="CC54" s="160"/>
      <c r="CD54" s="160"/>
      <c r="CE54" s="160"/>
      <c r="CF54" s="160"/>
      <c r="CG54" s="160"/>
      <c r="CH54" s="20">
        <f t="shared" si="1"/>
        <v>89.048053527980528</v>
      </c>
      <c r="CJ54" s="23"/>
      <c r="CK54" s="23"/>
      <c r="CL54" s="23"/>
      <c r="CM54" s="25"/>
      <c r="CN54" s="25"/>
      <c r="CO54" s="25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</row>
    <row r="55" spans="1:129" s="222" customFormat="1" ht="16.5" customHeight="1" thickBot="1">
      <c r="A55" s="220" t="s">
        <v>209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1"/>
      <c r="AU55" s="221"/>
      <c r="AV55" s="221"/>
      <c r="AW55" s="221"/>
      <c r="AX55" s="221"/>
      <c r="AY55" s="221"/>
      <c r="AZ55" s="221"/>
      <c r="BA55" s="221"/>
      <c r="BB55" s="221"/>
      <c r="BC55" s="221"/>
      <c r="BD55" s="221"/>
      <c r="BE55" s="221"/>
      <c r="BF55" s="221"/>
      <c r="BG55" s="221"/>
      <c r="BH55" s="221"/>
      <c r="BI55" s="221"/>
      <c r="BJ55" s="221"/>
      <c r="BK55" s="221"/>
      <c r="BL55" s="221"/>
      <c r="BM55" s="221"/>
      <c r="BN55" s="221"/>
      <c r="BO55" s="221"/>
      <c r="BP55" s="221"/>
      <c r="BQ55" s="221"/>
      <c r="BR55" s="221"/>
      <c r="BS55" s="221"/>
      <c r="BT55" s="221"/>
      <c r="BU55" s="221"/>
      <c r="BV55" s="221"/>
      <c r="BW55" s="221"/>
      <c r="BX55" s="221"/>
      <c r="BY55" s="221"/>
      <c r="BZ55" s="221"/>
      <c r="CA55" s="221"/>
      <c r="CB55" s="221"/>
      <c r="CC55" s="221"/>
      <c r="CD55" s="221"/>
      <c r="CE55" s="221"/>
      <c r="CF55" s="221"/>
      <c r="CG55" s="221"/>
      <c r="CH55" s="221"/>
      <c r="CI55" s="221"/>
      <c r="CJ55" s="221"/>
      <c r="CK55" s="221"/>
      <c r="CL55" s="221"/>
      <c r="CM55" s="221"/>
      <c r="CN55" s="221"/>
      <c r="CO55" s="221"/>
      <c r="CP55" s="221"/>
      <c r="CQ55" s="221"/>
      <c r="CR55" s="221"/>
      <c r="CS55" s="221"/>
      <c r="CT55" s="221"/>
      <c r="CU55" s="221"/>
      <c r="CV55" s="221"/>
      <c r="CW55" s="221"/>
      <c r="CX55" s="221"/>
      <c r="CY55" s="221"/>
      <c r="CZ55" s="221"/>
      <c r="DA55" s="221"/>
      <c r="DB55" s="221"/>
      <c r="DC55" s="221"/>
      <c r="DD55" s="221"/>
      <c r="DE55" s="221"/>
      <c r="DF55" s="221"/>
      <c r="DG55" s="221"/>
      <c r="DH55" s="221"/>
      <c r="DI55" s="221"/>
      <c r="DJ55" s="221"/>
      <c r="DK55" s="221"/>
      <c r="DL55" s="221"/>
      <c r="DM55" s="221"/>
      <c r="DN55" s="221"/>
      <c r="DO55" s="221"/>
      <c r="DP55" s="221"/>
      <c r="DQ55" s="221"/>
      <c r="DR55" s="221"/>
      <c r="DS55" s="221"/>
      <c r="DT55" s="221"/>
      <c r="DU55" s="221"/>
      <c r="DV55" s="221"/>
      <c r="DW55" s="221"/>
      <c r="DX55" s="221"/>
      <c r="DY55" s="221"/>
    </row>
    <row r="56" spans="1:129" s="22" customFormat="1" ht="25.35" customHeight="1" thickBot="1">
      <c r="A56" s="226" t="s">
        <v>146</v>
      </c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8">
        <v>450</v>
      </c>
      <c r="AF56" s="228"/>
      <c r="AG56" s="228"/>
      <c r="AH56" s="228"/>
      <c r="AI56" s="228"/>
      <c r="AJ56" s="228"/>
      <c r="AK56" s="217" t="s">
        <v>52</v>
      </c>
      <c r="AL56" s="217"/>
      <c r="AM56" s="217"/>
      <c r="AN56" s="217"/>
      <c r="AO56" s="217"/>
      <c r="AP56" s="217"/>
      <c r="AQ56" s="217"/>
      <c r="AR56" s="217"/>
      <c r="AS56" s="217"/>
      <c r="AT56" s="227">
        <f>стр1!BB14-стр2!AT7</f>
        <v>-4119921.4299999997</v>
      </c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>
        <f>стр1!BX14-стр2!BK7</f>
        <v>2642203.8100000024</v>
      </c>
      <c r="BL56" s="227"/>
      <c r="BM56" s="227"/>
      <c r="BN56" s="227"/>
      <c r="BO56" s="227"/>
      <c r="BP56" s="227"/>
      <c r="BQ56" s="227"/>
      <c r="BR56" s="227"/>
      <c r="BS56" s="227"/>
      <c r="BT56" s="227"/>
      <c r="BU56" s="227"/>
      <c r="BV56" s="227"/>
      <c r="BW56" s="176" t="s">
        <v>52</v>
      </c>
      <c r="BX56" s="176"/>
      <c r="BY56" s="176"/>
      <c r="BZ56" s="176"/>
      <c r="CA56" s="176"/>
      <c r="CB56" s="176"/>
      <c r="CC56" s="176"/>
      <c r="CD56" s="176"/>
      <c r="CE56" s="176"/>
      <c r="CF56" s="176"/>
      <c r="CG56" s="176"/>
      <c r="CH56" s="22">
        <f>BK56/AT56*100</f>
        <v>-64.132383466351754</v>
      </c>
    </row>
    <row r="57" spans="1:129" ht="12.75" customHeight="1">
      <c r="AT57" s="225"/>
      <c r="AU57" s="225"/>
      <c r="AV57" s="225"/>
      <c r="AW57" s="225"/>
      <c r="AX57" s="225"/>
      <c r="AY57" s="225"/>
      <c r="AZ57" s="225"/>
      <c r="BA57" s="225"/>
      <c r="BB57" s="225"/>
      <c r="BC57" s="225"/>
      <c r="BD57" s="225"/>
      <c r="BE57" s="225"/>
      <c r="BF57" s="225"/>
      <c r="BG57" s="225"/>
      <c r="BH57" s="225"/>
      <c r="BI57" s="225"/>
      <c r="BJ57" s="225"/>
      <c r="BK57" s="223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</row>
    <row r="59" spans="1:129" ht="12.75" customHeight="1">
      <c r="AQ59" s="218"/>
      <c r="AR59" s="218"/>
      <c r="BK59" s="219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</row>
  </sheetData>
  <mergeCells count="309">
    <mergeCell ref="BW28:CG28"/>
    <mergeCell ref="A48:AC48"/>
    <mergeCell ref="AE48:AJ48"/>
    <mergeCell ref="AK48:AS48"/>
    <mergeCell ref="AT48:BJ48"/>
    <mergeCell ref="BK48:BV48"/>
    <mergeCell ref="BW48:CG48"/>
    <mergeCell ref="A34:AC34"/>
    <mergeCell ref="AT34:BJ34"/>
    <mergeCell ref="BW38:CG38"/>
    <mergeCell ref="BW35:CG35"/>
    <mergeCell ref="AT32:BJ32"/>
    <mergeCell ref="BK37:BV37"/>
    <mergeCell ref="BK35:BV35"/>
    <mergeCell ref="BK39:BV39"/>
    <mergeCell ref="A44:AC44"/>
    <mergeCell ref="AE44:AJ44"/>
    <mergeCell ref="A43:AC43"/>
    <mergeCell ref="AE43:AJ43"/>
    <mergeCell ref="AT29:BJ29"/>
    <mergeCell ref="BW44:CG44"/>
    <mergeCell ref="AT47:BJ47"/>
    <mergeCell ref="BW46:CG46"/>
    <mergeCell ref="BW47:CG47"/>
    <mergeCell ref="A22:AD22"/>
    <mergeCell ref="A19:AD19"/>
    <mergeCell ref="AE22:AJ22"/>
    <mergeCell ref="AE20:AJ20"/>
    <mergeCell ref="A20:AD20"/>
    <mergeCell ref="BK38:BV38"/>
    <mergeCell ref="BW25:CG25"/>
    <mergeCell ref="BW23:CG23"/>
    <mergeCell ref="BK23:BV23"/>
    <mergeCell ref="A24:AD24"/>
    <mergeCell ref="AE24:AJ24"/>
    <mergeCell ref="AK24:AS24"/>
    <mergeCell ref="AT24:BJ24"/>
    <mergeCell ref="AE21:AJ21"/>
    <mergeCell ref="AE26:AJ26"/>
    <mergeCell ref="AE23:AJ23"/>
    <mergeCell ref="A21:AD21"/>
    <mergeCell ref="AK22:AS22"/>
    <mergeCell ref="AK19:AS19"/>
    <mergeCell ref="A26:AC26"/>
    <mergeCell ref="A33:AC33"/>
    <mergeCell ref="A28:AC28"/>
    <mergeCell ref="AE28:AJ28"/>
    <mergeCell ref="AK28:AS28"/>
    <mergeCell ref="BW37:CG37"/>
    <mergeCell ref="BK36:BV36"/>
    <mergeCell ref="BW45:CG45"/>
    <mergeCell ref="BK45:BV45"/>
    <mergeCell ref="BW39:CG39"/>
    <mergeCell ref="BK44:BV44"/>
    <mergeCell ref="BK42:BV42"/>
    <mergeCell ref="BW42:CG42"/>
    <mergeCell ref="BW43:CG43"/>
    <mergeCell ref="AT20:BJ20"/>
    <mergeCell ref="BK21:BV21"/>
    <mergeCell ref="AK25:AS25"/>
    <mergeCell ref="AT50:BJ50"/>
    <mergeCell ref="AK34:AS34"/>
    <mergeCell ref="AT33:BJ33"/>
    <mergeCell ref="AK38:AS38"/>
    <mergeCell ref="AK43:AS43"/>
    <mergeCell ref="AK45:AS45"/>
    <mergeCell ref="AK32:AS32"/>
    <mergeCell ref="AK29:AS29"/>
    <mergeCell ref="AK35:AS35"/>
    <mergeCell ref="AK37:AS37"/>
    <mergeCell ref="AT30:BJ30"/>
    <mergeCell ref="AK50:AS50"/>
    <mergeCell ref="AK30:AS30"/>
    <mergeCell ref="AK49:AS49"/>
    <mergeCell ref="AK47:AS47"/>
    <mergeCell ref="AT46:BJ46"/>
    <mergeCell ref="BK34:BV34"/>
    <mergeCell ref="BK40:BV40"/>
    <mergeCell ref="AT28:BJ28"/>
    <mergeCell ref="BK28:BV28"/>
    <mergeCell ref="AT40:BJ40"/>
    <mergeCell ref="AT36:BJ36"/>
    <mergeCell ref="AT37:BJ37"/>
    <mergeCell ref="AT38:BJ38"/>
    <mergeCell ref="AK46:AS46"/>
    <mergeCell ref="AT25:BJ25"/>
    <mergeCell ref="AT22:BJ22"/>
    <mergeCell ref="AK21:AS21"/>
    <mergeCell ref="AK27:AS27"/>
    <mergeCell ref="AT27:BJ27"/>
    <mergeCell ref="AT41:BJ41"/>
    <mergeCell ref="AT35:BJ35"/>
    <mergeCell ref="AT39:BJ39"/>
    <mergeCell ref="AT26:BJ26"/>
    <mergeCell ref="AT31:BJ31"/>
    <mergeCell ref="AT42:BJ42"/>
    <mergeCell ref="AT43:BJ43"/>
    <mergeCell ref="AT44:BJ44"/>
    <mergeCell ref="A45:AC45"/>
    <mergeCell ref="AE45:AJ45"/>
    <mergeCell ref="A40:AC40"/>
    <mergeCell ref="AE40:AJ40"/>
    <mergeCell ref="AE31:AJ31"/>
    <mergeCell ref="AE25:AJ25"/>
    <mergeCell ref="A29:AC29"/>
    <mergeCell ref="AK26:AS26"/>
    <mergeCell ref="AK33:AS33"/>
    <mergeCell ref="AK41:AS41"/>
    <mergeCell ref="AK31:AS31"/>
    <mergeCell ref="AK39:AS39"/>
    <mergeCell ref="AK44:AS44"/>
    <mergeCell ref="AK40:AS40"/>
    <mergeCell ref="AK36:AS36"/>
    <mergeCell ref="A41:AC41"/>
    <mergeCell ref="AE41:AJ41"/>
    <mergeCell ref="BW52:CG52"/>
    <mergeCell ref="AT51:BJ51"/>
    <mergeCell ref="AT53:BJ53"/>
    <mergeCell ref="BK54:BV54"/>
    <mergeCell ref="AK53:AS53"/>
    <mergeCell ref="AE49:AJ49"/>
    <mergeCell ref="A42:AC42"/>
    <mergeCell ref="AE42:AJ42"/>
    <mergeCell ref="AK42:AS42"/>
    <mergeCell ref="A46:AC46"/>
    <mergeCell ref="A49:AC49"/>
    <mergeCell ref="AE46:AJ46"/>
    <mergeCell ref="A50:AC50"/>
    <mergeCell ref="AE50:AJ50"/>
    <mergeCell ref="BK53:BV53"/>
    <mergeCell ref="BK51:BV51"/>
    <mergeCell ref="AK54:AS54"/>
    <mergeCell ref="AT54:BJ54"/>
    <mergeCell ref="AK51:AS51"/>
    <mergeCell ref="A52:AC52"/>
    <mergeCell ref="AE52:AJ52"/>
    <mergeCell ref="AK52:AS52"/>
    <mergeCell ref="AT52:BJ52"/>
    <mergeCell ref="BK52:BV52"/>
    <mergeCell ref="AT49:BJ49"/>
    <mergeCell ref="AT45:BJ45"/>
    <mergeCell ref="AQ59:AR59"/>
    <mergeCell ref="BK59:BV59"/>
    <mergeCell ref="BW56:CG56"/>
    <mergeCell ref="A55:XFD55"/>
    <mergeCell ref="BK57:BV57"/>
    <mergeCell ref="AT57:BJ57"/>
    <mergeCell ref="A56:AD56"/>
    <mergeCell ref="AK56:AS56"/>
    <mergeCell ref="BK56:BV56"/>
    <mergeCell ref="AE56:AJ56"/>
    <mergeCell ref="AT56:BJ56"/>
    <mergeCell ref="A47:AC47"/>
    <mergeCell ref="AE47:AJ47"/>
    <mergeCell ref="A54:AC54"/>
    <mergeCell ref="AE54:AJ54"/>
    <mergeCell ref="BW54:CG54"/>
    <mergeCell ref="AE53:AJ53"/>
    <mergeCell ref="A51:AC51"/>
    <mergeCell ref="A53:AC53"/>
    <mergeCell ref="AE51:AJ51"/>
    <mergeCell ref="BW53:CG53"/>
    <mergeCell ref="BW51:CG51"/>
    <mergeCell ref="BK19:BV19"/>
    <mergeCell ref="BW50:CG50"/>
    <mergeCell ref="BK50:BV50"/>
    <mergeCell ref="BK47:BV47"/>
    <mergeCell ref="BK46:BV46"/>
    <mergeCell ref="BW49:CG49"/>
    <mergeCell ref="BK49:BV49"/>
    <mergeCell ref="BK20:BV20"/>
    <mergeCell ref="BK41:BV41"/>
    <mergeCell ref="BW41:CG41"/>
    <mergeCell ref="BK24:BV24"/>
    <mergeCell ref="BW24:CG24"/>
    <mergeCell ref="BW22:CG22"/>
    <mergeCell ref="BK25:BV25"/>
    <mergeCell ref="BW33:CG33"/>
    <mergeCell ref="BW20:CG20"/>
    <mergeCell ref="BW27:CG27"/>
    <mergeCell ref="BK22:BV22"/>
    <mergeCell ref="BW31:CG31"/>
    <mergeCell ref="BK31:BV31"/>
    <mergeCell ref="BK30:BV30"/>
    <mergeCell ref="BK43:BV43"/>
    <mergeCell ref="BW36:CG36"/>
    <mergeCell ref="BW40:CG40"/>
    <mergeCell ref="BW18:CG18"/>
    <mergeCell ref="BW17:CG17"/>
    <mergeCell ref="BK14:BV14"/>
    <mergeCell ref="BW16:CG16"/>
    <mergeCell ref="AK15:AS15"/>
    <mergeCell ref="AT15:BJ15"/>
    <mergeCell ref="BK15:BV15"/>
    <mergeCell ref="BK18:BV18"/>
    <mergeCell ref="AK18:AS18"/>
    <mergeCell ref="AT18:BJ18"/>
    <mergeCell ref="BK16:BV16"/>
    <mergeCell ref="BK17:BV17"/>
    <mergeCell ref="BW15:CG15"/>
    <mergeCell ref="AE14:AJ14"/>
    <mergeCell ref="AT14:BJ14"/>
    <mergeCell ref="A13:AC13"/>
    <mergeCell ref="AE13:AJ13"/>
    <mergeCell ref="A14:AC14"/>
    <mergeCell ref="CM7:DY7"/>
    <mergeCell ref="BK7:BV7"/>
    <mergeCell ref="CJ7:CL7"/>
    <mergeCell ref="BW7:CG7"/>
    <mergeCell ref="BW8:CG9"/>
    <mergeCell ref="BK8:BV9"/>
    <mergeCell ref="BW14:CG14"/>
    <mergeCell ref="AE7:AJ7"/>
    <mergeCell ref="A12:AD12"/>
    <mergeCell ref="AE12:AJ12"/>
    <mergeCell ref="A11:AD11"/>
    <mergeCell ref="AE11:AJ11"/>
    <mergeCell ref="BW6:CG6"/>
    <mergeCell ref="BK6:BV6"/>
    <mergeCell ref="AT6:BJ6"/>
    <mergeCell ref="AK13:AS13"/>
    <mergeCell ref="AT13:BJ13"/>
    <mergeCell ref="BK13:BV13"/>
    <mergeCell ref="BW13:CG13"/>
    <mergeCell ref="AT16:BJ16"/>
    <mergeCell ref="AT17:BJ17"/>
    <mergeCell ref="AK16:AS16"/>
    <mergeCell ref="AK17:AS17"/>
    <mergeCell ref="AK14:AS14"/>
    <mergeCell ref="AK11:AS11"/>
    <mergeCell ref="AK12:AS12"/>
    <mergeCell ref="AT11:BJ11"/>
    <mergeCell ref="BW11:CG11"/>
    <mergeCell ref="BK11:BV11"/>
    <mergeCell ref="BK12:BV12"/>
    <mergeCell ref="BW12:CG12"/>
    <mergeCell ref="AT12:BJ12"/>
    <mergeCell ref="A2:CG2"/>
    <mergeCell ref="A4:AD5"/>
    <mergeCell ref="AE4:AJ5"/>
    <mergeCell ref="AK4:AS5"/>
    <mergeCell ref="AT4:BJ5"/>
    <mergeCell ref="BK4:BV5"/>
    <mergeCell ref="BW4:CG5"/>
    <mergeCell ref="AE6:AJ6"/>
    <mergeCell ref="A10:AD10"/>
    <mergeCell ref="AE10:AJ10"/>
    <mergeCell ref="AT10:BJ10"/>
    <mergeCell ref="AK10:AS10"/>
    <mergeCell ref="AK6:AS6"/>
    <mergeCell ref="A8:AD8"/>
    <mergeCell ref="A6:AD6"/>
    <mergeCell ref="A7:AD7"/>
    <mergeCell ref="AK7:AS7"/>
    <mergeCell ref="AT7:BJ7"/>
    <mergeCell ref="BW10:CG10"/>
    <mergeCell ref="BK10:BV10"/>
    <mergeCell ref="A9:AD9"/>
    <mergeCell ref="AE8:AJ9"/>
    <mergeCell ref="AK8:AS9"/>
    <mergeCell ref="AT8:BJ9"/>
    <mergeCell ref="AE15:AJ15"/>
    <mergeCell ref="A15:AD15"/>
    <mergeCell ref="A25:AD25"/>
    <mergeCell ref="AE32:AJ32"/>
    <mergeCell ref="AE19:AJ19"/>
    <mergeCell ref="A30:AC30"/>
    <mergeCell ref="AE30:AJ30"/>
    <mergeCell ref="AE38:AJ38"/>
    <mergeCell ref="A27:AC27"/>
    <mergeCell ref="AE27:AJ27"/>
    <mergeCell ref="A37:AC37"/>
    <mergeCell ref="A38:AC38"/>
    <mergeCell ref="A32:AC32"/>
    <mergeCell ref="A23:AD23"/>
    <mergeCell ref="AE35:AJ35"/>
    <mergeCell ref="A35:AC35"/>
    <mergeCell ref="AE29:AJ29"/>
    <mergeCell ref="A31:AC31"/>
    <mergeCell ref="A36:AC36"/>
    <mergeCell ref="AE36:AJ36"/>
    <mergeCell ref="A16:AD16"/>
    <mergeCell ref="A17:AD17"/>
    <mergeCell ref="AE16:AJ16"/>
    <mergeCell ref="AE17:AJ17"/>
    <mergeCell ref="BW19:CG19"/>
    <mergeCell ref="A18:AD18"/>
    <mergeCell ref="AE18:AJ18"/>
    <mergeCell ref="A39:AC39"/>
    <mergeCell ref="AE39:AJ39"/>
    <mergeCell ref="AE37:AJ37"/>
    <mergeCell ref="AE33:AJ33"/>
    <mergeCell ref="AE34:AJ34"/>
    <mergeCell ref="BW26:CG26"/>
    <mergeCell ref="BW32:CG32"/>
    <mergeCell ref="BK29:BV29"/>
    <mergeCell ref="AT23:BJ23"/>
    <mergeCell ref="BK26:BV26"/>
    <mergeCell ref="BK27:BV27"/>
    <mergeCell ref="AT19:BJ19"/>
    <mergeCell ref="AK20:AS20"/>
    <mergeCell ref="AT21:BJ21"/>
    <mergeCell ref="AK23:AS23"/>
    <mergeCell ref="BW21:CG21"/>
    <mergeCell ref="BK32:BV32"/>
    <mergeCell ref="BW34:CG34"/>
    <mergeCell ref="BK33:BV33"/>
    <mergeCell ref="BW30:CG30"/>
    <mergeCell ref="BW29:CG29"/>
  </mergeCells>
  <phoneticPr fontId="0" type="noConversion"/>
  <pageMargins left="1.2298611111111111" right="0.1902777777777778" top="0.22986111111111113" bottom="0.1701388888888889" header="0.1701388888888889" footer="0.51180555555555562"/>
  <pageSetup paperSize="9" scale="68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F47"/>
  <sheetViews>
    <sheetView view="pageBreakPreview" topLeftCell="A16" zoomScaleSheetLayoutView="100" workbookViewId="0">
      <selection activeCell="CO25" sqref="CO25:DD25"/>
    </sheetView>
  </sheetViews>
  <sheetFormatPr defaultColWidth="0.85546875" defaultRowHeight="12"/>
  <cols>
    <col min="1" max="25" width="0.85546875" style="2" customWidth="1"/>
    <col min="26" max="26" width="2.28515625" style="2" customWidth="1"/>
    <col min="27" max="27" width="1.85546875" style="2" customWidth="1"/>
    <col min="28" max="30" width="0.85546875" style="2" customWidth="1"/>
    <col min="31" max="31" width="2.85546875" style="2" customWidth="1"/>
    <col min="32" max="50" width="0.85546875" style="2" customWidth="1"/>
    <col min="51" max="51" width="12.85546875" style="2" customWidth="1"/>
    <col min="52" max="107" width="0.85546875" style="2"/>
    <col min="108" max="108" width="0.85546875" style="2" customWidth="1"/>
    <col min="109" max="16384" width="0.85546875" style="2"/>
  </cols>
  <sheetData>
    <row r="1" spans="1:108">
      <c r="DD1" s="6" t="s">
        <v>53</v>
      </c>
    </row>
    <row r="2" spans="1:108" s="8" customFormat="1" ht="25.5" customHeight="1">
      <c r="A2" s="239" t="s">
        <v>148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</row>
    <row r="3" spans="1:108" s="14" customFormat="1" ht="56.25" customHeight="1">
      <c r="A3" s="271" t="s">
        <v>134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 t="s">
        <v>135</v>
      </c>
      <c r="AC3" s="266"/>
      <c r="AD3" s="266"/>
      <c r="AE3" s="266"/>
      <c r="AF3" s="266"/>
      <c r="AG3" s="266"/>
      <c r="AH3" s="266" t="s">
        <v>149</v>
      </c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 t="s">
        <v>54</v>
      </c>
      <c r="BD3" s="266"/>
      <c r="BE3" s="266"/>
      <c r="BF3" s="266"/>
      <c r="BG3" s="266"/>
      <c r="BH3" s="266"/>
      <c r="BI3" s="266"/>
      <c r="BJ3" s="266"/>
      <c r="BK3" s="266"/>
      <c r="BL3" s="266"/>
      <c r="BM3" s="266"/>
      <c r="BN3" s="266"/>
      <c r="BO3" s="266"/>
      <c r="BP3" s="266"/>
      <c r="BQ3" s="266"/>
      <c r="BR3" s="266"/>
      <c r="BS3" s="266"/>
      <c r="BT3" s="266"/>
      <c r="BU3" s="266"/>
      <c r="BV3" s="266"/>
      <c r="BW3" s="266"/>
      <c r="BX3" s="266"/>
      <c r="BY3" s="266" t="s">
        <v>137</v>
      </c>
      <c r="BZ3" s="266"/>
      <c r="CA3" s="266"/>
      <c r="CB3" s="266"/>
      <c r="CC3" s="266"/>
      <c r="CD3" s="266"/>
      <c r="CE3" s="266"/>
      <c r="CF3" s="266"/>
      <c r="CG3" s="266"/>
      <c r="CH3" s="266"/>
      <c r="CI3" s="266"/>
      <c r="CJ3" s="266"/>
      <c r="CK3" s="266"/>
      <c r="CL3" s="266"/>
      <c r="CM3" s="266"/>
      <c r="CN3" s="266"/>
      <c r="CO3" s="266" t="s">
        <v>138</v>
      </c>
      <c r="CP3" s="266"/>
      <c r="CQ3" s="266"/>
      <c r="CR3" s="266"/>
      <c r="CS3" s="266"/>
      <c r="CT3" s="266"/>
      <c r="CU3" s="266"/>
      <c r="CV3" s="266"/>
      <c r="CW3" s="266"/>
      <c r="CX3" s="266"/>
      <c r="CY3" s="266"/>
      <c r="CZ3" s="266"/>
      <c r="DA3" s="266"/>
      <c r="DB3" s="266"/>
      <c r="DC3" s="266"/>
      <c r="DD3" s="272"/>
    </row>
    <row r="4" spans="1:108" s="9" customFormat="1" ht="12" customHeight="1" thickBot="1">
      <c r="A4" s="240">
        <v>1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2">
        <v>2</v>
      </c>
      <c r="AC4" s="242"/>
      <c r="AD4" s="242"/>
      <c r="AE4" s="242"/>
      <c r="AF4" s="242"/>
      <c r="AG4" s="242"/>
      <c r="AH4" s="242">
        <v>3</v>
      </c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>
        <v>4</v>
      </c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>
        <v>5</v>
      </c>
      <c r="BZ4" s="242"/>
      <c r="CA4" s="242"/>
      <c r="CB4" s="242"/>
      <c r="CC4" s="242"/>
      <c r="CD4" s="242"/>
      <c r="CE4" s="242"/>
      <c r="CF4" s="242"/>
      <c r="CG4" s="242"/>
      <c r="CH4" s="242"/>
      <c r="CI4" s="242"/>
      <c r="CJ4" s="242"/>
      <c r="CK4" s="242"/>
      <c r="CL4" s="242"/>
      <c r="CM4" s="242"/>
      <c r="CN4" s="242"/>
      <c r="CO4" s="242">
        <v>6</v>
      </c>
      <c r="CP4" s="242"/>
      <c r="CQ4" s="242"/>
      <c r="CR4" s="242"/>
      <c r="CS4" s="242"/>
      <c r="CT4" s="242"/>
      <c r="CU4" s="242"/>
      <c r="CV4" s="242"/>
      <c r="CW4" s="242"/>
      <c r="CX4" s="242"/>
      <c r="CY4" s="242"/>
      <c r="CZ4" s="242"/>
      <c r="DA4" s="242"/>
      <c r="DB4" s="242"/>
      <c r="DC4" s="242"/>
      <c r="DD4" s="243"/>
    </row>
    <row r="5" spans="1:108" s="15" customFormat="1" ht="23.25" customHeight="1">
      <c r="A5" s="273" t="s">
        <v>84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4"/>
      <c r="AB5" s="275" t="s">
        <v>55</v>
      </c>
      <c r="AC5" s="270"/>
      <c r="AD5" s="270"/>
      <c r="AE5" s="270"/>
      <c r="AF5" s="270"/>
      <c r="AG5" s="270"/>
      <c r="AH5" s="270" t="s">
        <v>150</v>
      </c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67">
        <f>BC28</f>
        <v>4119921.4299999997</v>
      </c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68"/>
      <c r="BU5" s="268"/>
      <c r="BV5" s="268"/>
      <c r="BW5" s="268"/>
      <c r="BX5" s="268"/>
      <c r="BY5" s="267">
        <f>BY28</f>
        <v>-2642203.8100000024</v>
      </c>
      <c r="BZ5" s="268"/>
      <c r="CA5" s="268"/>
      <c r="CB5" s="268"/>
      <c r="CC5" s="268"/>
      <c r="CD5" s="268"/>
      <c r="CE5" s="268"/>
      <c r="CF5" s="268"/>
      <c r="CG5" s="268"/>
      <c r="CH5" s="268"/>
      <c r="CI5" s="268"/>
      <c r="CJ5" s="268"/>
      <c r="CK5" s="268"/>
      <c r="CL5" s="268"/>
      <c r="CM5" s="268"/>
      <c r="CN5" s="268"/>
      <c r="CO5" s="267">
        <f>BC5-BY5</f>
        <v>6762125.2400000021</v>
      </c>
      <c r="CP5" s="268"/>
      <c r="CQ5" s="268"/>
      <c r="CR5" s="268"/>
      <c r="CS5" s="268"/>
      <c r="CT5" s="268"/>
      <c r="CU5" s="268"/>
      <c r="CV5" s="268"/>
      <c r="CW5" s="268"/>
      <c r="CX5" s="268"/>
      <c r="CY5" s="268"/>
      <c r="CZ5" s="268"/>
      <c r="DA5" s="268"/>
      <c r="DB5" s="268"/>
      <c r="DC5" s="268"/>
      <c r="DD5" s="269"/>
    </row>
    <row r="6" spans="1:108" s="15" customFormat="1" ht="13.5" customHeight="1">
      <c r="A6" s="256" t="s">
        <v>140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7"/>
      <c r="AB6" s="246" t="s">
        <v>56</v>
      </c>
      <c r="AC6" s="247"/>
      <c r="AD6" s="247"/>
      <c r="AE6" s="247"/>
      <c r="AF6" s="247"/>
      <c r="AG6" s="248"/>
      <c r="AH6" s="252" t="s">
        <v>150</v>
      </c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7"/>
      <c r="AY6" s="247"/>
      <c r="AZ6" s="247"/>
      <c r="BA6" s="247"/>
      <c r="BB6" s="248"/>
      <c r="BC6" s="258" t="s">
        <v>28</v>
      </c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60"/>
      <c r="BY6" s="258" t="s">
        <v>28</v>
      </c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59"/>
      <c r="CN6" s="260"/>
      <c r="CO6" s="258" t="s">
        <v>28</v>
      </c>
      <c r="CP6" s="259"/>
      <c r="CQ6" s="259"/>
      <c r="CR6" s="259"/>
      <c r="CS6" s="259"/>
      <c r="CT6" s="259"/>
      <c r="CU6" s="259"/>
      <c r="CV6" s="259"/>
      <c r="CW6" s="259"/>
      <c r="CX6" s="259"/>
      <c r="CY6" s="259"/>
      <c r="CZ6" s="259"/>
      <c r="DA6" s="259"/>
      <c r="DB6" s="259"/>
      <c r="DC6" s="259"/>
      <c r="DD6" s="276"/>
    </row>
    <row r="7" spans="1:108" ht="23.25" customHeight="1">
      <c r="A7" s="264" t="s">
        <v>151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5"/>
      <c r="AB7" s="249"/>
      <c r="AC7" s="250"/>
      <c r="AD7" s="250"/>
      <c r="AE7" s="250"/>
      <c r="AF7" s="250"/>
      <c r="AG7" s="251"/>
      <c r="AH7" s="253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1"/>
      <c r="BC7" s="261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3"/>
      <c r="BY7" s="261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3"/>
      <c r="CO7" s="261"/>
      <c r="CP7" s="262"/>
      <c r="CQ7" s="262"/>
      <c r="CR7" s="262"/>
      <c r="CS7" s="262"/>
      <c r="CT7" s="262"/>
      <c r="CU7" s="262"/>
      <c r="CV7" s="262"/>
      <c r="CW7" s="262"/>
      <c r="CX7" s="262"/>
      <c r="CY7" s="262"/>
      <c r="CZ7" s="262"/>
      <c r="DA7" s="262"/>
      <c r="DB7" s="262"/>
      <c r="DC7" s="262"/>
      <c r="DD7" s="277"/>
    </row>
    <row r="8" spans="1:108" ht="13.5" customHeight="1">
      <c r="A8" s="244" t="s">
        <v>57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5"/>
      <c r="AB8" s="246"/>
      <c r="AC8" s="247"/>
      <c r="AD8" s="247"/>
      <c r="AE8" s="247"/>
      <c r="AF8" s="247"/>
      <c r="AG8" s="248"/>
      <c r="AH8" s="252" t="s">
        <v>28</v>
      </c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8"/>
      <c r="BC8" s="258" t="s">
        <v>28</v>
      </c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60"/>
      <c r="BY8" s="258" t="s">
        <v>28</v>
      </c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60"/>
      <c r="CO8" s="258" t="s">
        <v>28</v>
      </c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76"/>
    </row>
    <row r="9" spans="1:108" ht="13.5" customHeight="1">
      <c r="A9" s="254" t="s">
        <v>28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5"/>
      <c r="AB9" s="249"/>
      <c r="AC9" s="250"/>
      <c r="AD9" s="250"/>
      <c r="AE9" s="250"/>
      <c r="AF9" s="250"/>
      <c r="AG9" s="251"/>
      <c r="AH9" s="253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1"/>
      <c r="BC9" s="261"/>
      <c r="BD9" s="262"/>
      <c r="BE9" s="262"/>
      <c r="BF9" s="262"/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3"/>
      <c r="BY9" s="261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3"/>
      <c r="CO9" s="261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77"/>
    </row>
    <row r="10" spans="1:108" ht="13.5" customHeight="1">
      <c r="A10" s="282" t="s">
        <v>28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3"/>
      <c r="AB10" s="280"/>
      <c r="AC10" s="281"/>
      <c r="AD10" s="281"/>
      <c r="AE10" s="281"/>
      <c r="AF10" s="281"/>
      <c r="AG10" s="281"/>
      <c r="AH10" s="281" t="s">
        <v>28</v>
      </c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78" t="s">
        <v>28</v>
      </c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278"/>
      <c r="BR10" s="278"/>
      <c r="BS10" s="278"/>
      <c r="BT10" s="278"/>
      <c r="BU10" s="278"/>
      <c r="BV10" s="278"/>
      <c r="BW10" s="278"/>
      <c r="BX10" s="278"/>
      <c r="BY10" s="278" t="s">
        <v>28</v>
      </c>
      <c r="BZ10" s="278"/>
      <c r="CA10" s="278"/>
      <c r="CB10" s="278"/>
      <c r="CC10" s="278"/>
      <c r="CD10" s="278"/>
      <c r="CE10" s="278"/>
      <c r="CF10" s="278"/>
      <c r="CG10" s="278"/>
      <c r="CH10" s="278"/>
      <c r="CI10" s="278"/>
      <c r="CJ10" s="278"/>
      <c r="CK10" s="278"/>
      <c r="CL10" s="278"/>
      <c r="CM10" s="278"/>
      <c r="CN10" s="278"/>
      <c r="CO10" s="278" t="s">
        <v>28</v>
      </c>
      <c r="CP10" s="278"/>
      <c r="CQ10" s="278"/>
      <c r="CR10" s="278"/>
      <c r="CS10" s="278"/>
      <c r="CT10" s="278"/>
      <c r="CU10" s="278"/>
      <c r="CV10" s="278"/>
      <c r="CW10" s="278"/>
      <c r="CX10" s="278"/>
      <c r="CY10" s="278"/>
      <c r="CZ10" s="278"/>
      <c r="DA10" s="278"/>
      <c r="DB10" s="278"/>
      <c r="DC10" s="278"/>
      <c r="DD10" s="279"/>
    </row>
    <row r="11" spans="1:108" ht="13.5" customHeight="1">
      <c r="A11" s="282" t="s">
        <v>28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3"/>
      <c r="AB11" s="280"/>
      <c r="AC11" s="281"/>
      <c r="AD11" s="281"/>
      <c r="AE11" s="281"/>
      <c r="AF11" s="281"/>
      <c r="AG11" s="281"/>
      <c r="AH11" s="281" t="s">
        <v>28</v>
      </c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78" t="s">
        <v>28</v>
      </c>
      <c r="BD11" s="278"/>
      <c r="BE11" s="278"/>
      <c r="BF11" s="278"/>
      <c r="BG11" s="278"/>
      <c r="BH11" s="278"/>
      <c r="BI11" s="278"/>
      <c r="BJ11" s="278"/>
      <c r="BK11" s="278"/>
      <c r="BL11" s="278"/>
      <c r="BM11" s="278"/>
      <c r="BN11" s="278"/>
      <c r="BO11" s="278"/>
      <c r="BP11" s="278"/>
      <c r="BQ11" s="278"/>
      <c r="BR11" s="278"/>
      <c r="BS11" s="278"/>
      <c r="BT11" s="278"/>
      <c r="BU11" s="278"/>
      <c r="BV11" s="278"/>
      <c r="BW11" s="278"/>
      <c r="BX11" s="278"/>
      <c r="BY11" s="278" t="s">
        <v>28</v>
      </c>
      <c r="BZ11" s="278"/>
      <c r="CA11" s="278"/>
      <c r="CB11" s="278"/>
      <c r="CC11" s="278"/>
      <c r="CD11" s="278"/>
      <c r="CE11" s="278"/>
      <c r="CF11" s="278"/>
      <c r="CG11" s="278"/>
      <c r="CH11" s="278"/>
      <c r="CI11" s="278"/>
      <c r="CJ11" s="278"/>
      <c r="CK11" s="278"/>
      <c r="CL11" s="278"/>
      <c r="CM11" s="278"/>
      <c r="CN11" s="278"/>
      <c r="CO11" s="278" t="s">
        <v>28</v>
      </c>
      <c r="CP11" s="278"/>
      <c r="CQ11" s="278"/>
      <c r="CR11" s="278"/>
      <c r="CS11" s="278"/>
      <c r="CT11" s="278"/>
      <c r="CU11" s="278"/>
      <c r="CV11" s="278"/>
      <c r="CW11" s="278"/>
      <c r="CX11" s="278"/>
      <c r="CY11" s="278"/>
      <c r="CZ11" s="278"/>
      <c r="DA11" s="278"/>
      <c r="DB11" s="278"/>
      <c r="DC11" s="278"/>
      <c r="DD11" s="279"/>
    </row>
    <row r="12" spans="1:108" ht="13.5" customHeight="1">
      <c r="A12" s="282" t="s">
        <v>28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3"/>
      <c r="AB12" s="280"/>
      <c r="AC12" s="281"/>
      <c r="AD12" s="281"/>
      <c r="AE12" s="281"/>
      <c r="AF12" s="281"/>
      <c r="AG12" s="281"/>
      <c r="AH12" s="281" t="s">
        <v>28</v>
      </c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78" t="s">
        <v>28</v>
      </c>
      <c r="BD12" s="278"/>
      <c r="BE12" s="278"/>
      <c r="BF12" s="278"/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  <c r="BQ12" s="278"/>
      <c r="BR12" s="278"/>
      <c r="BS12" s="278"/>
      <c r="BT12" s="278"/>
      <c r="BU12" s="278"/>
      <c r="BV12" s="278"/>
      <c r="BW12" s="278"/>
      <c r="BX12" s="278"/>
      <c r="BY12" s="278" t="s">
        <v>28</v>
      </c>
      <c r="BZ12" s="278"/>
      <c r="CA12" s="278"/>
      <c r="CB12" s="278"/>
      <c r="CC12" s="278"/>
      <c r="CD12" s="278"/>
      <c r="CE12" s="278"/>
      <c r="CF12" s="278"/>
      <c r="CG12" s="278"/>
      <c r="CH12" s="278"/>
      <c r="CI12" s="278"/>
      <c r="CJ12" s="278"/>
      <c r="CK12" s="278"/>
      <c r="CL12" s="278"/>
      <c r="CM12" s="278"/>
      <c r="CN12" s="278"/>
      <c r="CO12" s="278" t="s">
        <v>28</v>
      </c>
      <c r="CP12" s="278"/>
      <c r="CQ12" s="278"/>
      <c r="CR12" s="278"/>
      <c r="CS12" s="278"/>
      <c r="CT12" s="278"/>
      <c r="CU12" s="278"/>
      <c r="CV12" s="278"/>
      <c r="CW12" s="278"/>
      <c r="CX12" s="278"/>
      <c r="CY12" s="278"/>
      <c r="CZ12" s="278"/>
      <c r="DA12" s="278"/>
      <c r="DB12" s="278"/>
      <c r="DC12" s="278"/>
      <c r="DD12" s="279"/>
    </row>
    <row r="13" spans="1:108" ht="13.5" customHeight="1">
      <c r="A13" s="282" t="s">
        <v>28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3"/>
      <c r="AB13" s="280"/>
      <c r="AC13" s="281"/>
      <c r="AD13" s="281"/>
      <c r="AE13" s="281"/>
      <c r="AF13" s="281"/>
      <c r="AG13" s="281"/>
      <c r="AH13" s="281" t="s">
        <v>28</v>
      </c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78" t="s">
        <v>28</v>
      </c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278"/>
      <c r="BR13" s="278"/>
      <c r="BS13" s="278"/>
      <c r="BT13" s="278"/>
      <c r="BU13" s="278"/>
      <c r="BV13" s="278"/>
      <c r="BW13" s="278"/>
      <c r="BX13" s="278"/>
      <c r="BY13" s="278" t="s">
        <v>28</v>
      </c>
      <c r="BZ13" s="278"/>
      <c r="CA13" s="278"/>
      <c r="CB13" s="278"/>
      <c r="CC13" s="278"/>
      <c r="CD13" s="278"/>
      <c r="CE13" s="278"/>
      <c r="CF13" s="278"/>
      <c r="CG13" s="278"/>
      <c r="CH13" s="278"/>
      <c r="CI13" s="278"/>
      <c r="CJ13" s="278"/>
      <c r="CK13" s="278"/>
      <c r="CL13" s="278"/>
      <c r="CM13" s="278"/>
      <c r="CN13" s="278"/>
      <c r="CO13" s="278" t="s">
        <v>28</v>
      </c>
      <c r="CP13" s="278"/>
      <c r="CQ13" s="278"/>
      <c r="CR13" s="278"/>
      <c r="CS13" s="278"/>
      <c r="CT13" s="278"/>
      <c r="CU13" s="278"/>
      <c r="CV13" s="278"/>
      <c r="CW13" s="278"/>
      <c r="CX13" s="278"/>
      <c r="CY13" s="278"/>
      <c r="CZ13" s="278"/>
      <c r="DA13" s="278"/>
      <c r="DB13" s="278"/>
      <c r="DC13" s="278"/>
      <c r="DD13" s="279"/>
    </row>
    <row r="14" spans="1:108" ht="13.5" customHeight="1">
      <c r="A14" s="282" t="s">
        <v>28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3"/>
      <c r="AB14" s="280"/>
      <c r="AC14" s="281"/>
      <c r="AD14" s="281"/>
      <c r="AE14" s="281"/>
      <c r="AF14" s="281"/>
      <c r="AG14" s="281"/>
      <c r="AH14" s="281" t="s">
        <v>28</v>
      </c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78" t="s">
        <v>28</v>
      </c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  <c r="BS14" s="278"/>
      <c r="BT14" s="278"/>
      <c r="BU14" s="278"/>
      <c r="BV14" s="278"/>
      <c r="BW14" s="278"/>
      <c r="BX14" s="278"/>
      <c r="BY14" s="278" t="s">
        <v>28</v>
      </c>
      <c r="BZ14" s="278"/>
      <c r="CA14" s="278"/>
      <c r="CB14" s="278"/>
      <c r="CC14" s="278"/>
      <c r="CD14" s="278"/>
      <c r="CE14" s="278"/>
      <c r="CF14" s="278"/>
      <c r="CG14" s="278"/>
      <c r="CH14" s="278"/>
      <c r="CI14" s="278"/>
      <c r="CJ14" s="278"/>
      <c r="CK14" s="278"/>
      <c r="CL14" s="278"/>
      <c r="CM14" s="278"/>
      <c r="CN14" s="278"/>
      <c r="CO14" s="278" t="s">
        <v>28</v>
      </c>
      <c r="CP14" s="278"/>
      <c r="CQ14" s="278"/>
      <c r="CR14" s="278"/>
      <c r="CS14" s="278"/>
      <c r="CT14" s="278"/>
      <c r="CU14" s="278"/>
      <c r="CV14" s="278"/>
      <c r="CW14" s="278"/>
      <c r="CX14" s="278"/>
      <c r="CY14" s="278"/>
      <c r="CZ14" s="278"/>
      <c r="DA14" s="278"/>
      <c r="DB14" s="278"/>
      <c r="DC14" s="278"/>
      <c r="DD14" s="279"/>
    </row>
    <row r="15" spans="1:108" ht="13.5" customHeight="1">
      <c r="A15" s="282" t="s">
        <v>28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3"/>
      <c r="AB15" s="280"/>
      <c r="AC15" s="281"/>
      <c r="AD15" s="281"/>
      <c r="AE15" s="281"/>
      <c r="AF15" s="281"/>
      <c r="AG15" s="281"/>
      <c r="AH15" s="281" t="s">
        <v>28</v>
      </c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78" t="s">
        <v>28</v>
      </c>
      <c r="BD15" s="278"/>
      <c r="BE15" s="278"/>
      <c r="BF15" s="278"/>
      <c r="BG15" s="278"/>
      <c r="BH15" s="278"/>
      <c r="BI15" s="278"/>
      <c r="BJ15" s="278"/>
      <c r="BK15" s="278"/>
      <c r="BL15" s="278"/>
      <c r="BM15" s="278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278" t="s">
        <v>28</v>
      </c>
      <c r="BZ15" s="278"/>
      <c r="CA15" s="278"/>
      <c r="CB15" s="278"/>
      <c r="CC15" s="278"/>
      <c r="CD15" s="278"/>
      <c r="CE15" s="278"/>
      <c r="CF15" s="278"/>
      <c r="CG15" s="278"/>
      <c r="CH15" s="278"/>
      <c r="CI15" s="278"/>
      <c r="CJ15" s="278"/>
      <c r="CK15" s="278"/>
      <c r="CL15" s="278"/>
      <c r="CM15" s="278"/>
      <c r="CN15" s="278"/>
      <c r="CO15" s="278" t="s">
        <v>28</v>
      </c>
      <c r="CP15" s="278"/>
      <c r="CQ15" s="278"/>
      <c r="CR15" s="278"/>
      <c r="CS15" s="278"/>
      <c r="CT15" s="278"/>
      <c r="CU15" s="278"/>
      <c r="CV15" s="278"/>
      <c r="CW15" s="278"/>
      <c r="CX15" s="278"/>
      <c r="CY15" s="278"/>
      <c r="CZ15" s="278"/>
      <c r="DA15" s="278"/>
      <c r="DB15" s="278"/>
      <c r="DC15" s="278"/>
      <c r="DD15" s="279"/>
    </row>
    <row r="16" spans="1:108" ht="13.5" customHeight="1">
      <c r="A16" s="282" t="s">
        <v>28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3"/>
      <c r="AB16" s="280"/>
      <c r="AC16" s="281"/>
      <c r="AD16" s="281"/>
      <c r="AE16" s="281"/>
      <c r="AF16" s="281"/>
      <c r="AG16" s="281"/>
      <c r="AH16" s="281" t="s">
        <v>28</v>
      </c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78" t="s">
        <v>28</v>
      </c>
      <c r="BD16" s="278"/>
      <c r="BE16" s="278"/>
      <c r="BF16" s="278"/>
      <c r="BG16" s="278"/>
      <c r="BH16" s="278"/>
      <c r="BI16" s="278"/>
      <c r="BJ16" s="278"/>
      <c r="BK16" s="278"/>
      <c r="BL16" s="278"/>
      <c r="BM16" s="278"/>
      <c r="BN16" s="278"/>
      <c r="BO16" s="278"/>
      <c r="BP16" s="278"/>
      <c r="BQ16" s="278"/>
      <c r="BR16" s="278"/>
      <c r="BS16" s="278"/>
      <c r="BT16" s="278"/>
      <c r="BU16" s="278"/>
      <c r="BV16" s="278"/>
      <c r="BW16" s="278"/>
      <c r="BX16" s="278"/>
      <c r="BY16" s="278" t="s">
        <v>28</v>
      </c>
      <c r="BZ16" s="278"/>
      <c r="CA16" s="278"/>
      <c r="CB16" s="278"/>
      <c r="CC16" s="278"/>
      <c r="CD16" s="278"/>
      <c r="CE16" s="278"/>
      <c r="CF16" s="278"/>
      <c r="CG16" s="278"/>
      <c r="CH16" s="278"/>
      <c r="CI16" s="278"/>
      <c r="CJ16" s="278"/>
      <c r="CK16" s="278"/>
      <c r="CL16" s="278"/>
      <c r="CM16" s="278"/>
      <c r="CN16" s="278"/>
      <c r="CO16" s="278" t="s">
        <v>28</v>
      </c>
      <c r="CP16" s="278"/>
      <c r="CQ16" s="278"/>
      <c r="CR16" s="278"/>
      <c r="CS16" s="278"/>
      <c r="CT16" s="278"/>
      <c r="CU16" s="278"/>
      <c r="CV16" s="278"/>
      <c r="CW16" s="278"/>
      <c r="CX16" s="278"/>
      <c r="CY16" s="278"/>
      <c r="CZ16" s="278"/>
      <c r="DA16" s="278"/>
      <c r="DB16" s="278"/>
      <c r="DC16" s="278"/>
      <c r="DD16" s="279"/>
    </row>
    <row r="17" spans="1:108" ht="13.5" customHeight="1">
      <c r="A17" s="282" t="s">
        <v>28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3"/>
      <c r="AB17" s="280"/>
      <c r="AC17" s="281"/>
      <c r="AD17" s="281"/>
      <c r="AE17" s="281"/>
      <c r="AF17" s="281"/>
      <c r="AG17" s="281"/>
      <c r="AH17" s="281" t="s">
        <v>28</v>
      </c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78" t="s">
        <v>28</v>
      </c>
      <c r="BD17" s="278"/>
      <c r="BE17" s="278"/>
      <c r="BF17" s="278"/>
      <c r="BG17" s="278"/>
      <c r="BH17" s="278"/>
      <c r="BI17" s="278"/>
      <c r="BJ17" s="278"/>
      <c r="BK17" s="278"/>
      <c r="BL17" s="278"/>
      <c r="BM17" s="278"/>
      <c r="BN17" s="278"/>
      <c r="BO17" s="278"/>
      <c r="BP17" s="278"/>
      <c r="BQ17" s="278"/>
      <c r="BR17" s="278"/>
      <c r="BS17" s="278"/>
      <c r="BT17" s="278"/>
      <c r="BU17" s="278"/>
      <c r="BV17" s="278"/>
      <c r="BW17" s="278"/>
      <c r="BX17" s="278"/>
      <c r="BY17" s="278" t="s">
        <v>28</v>
      </c>
      <c r="BZ17" s="278"/>
      <c r="CA17" s="278"/>
      <c r="CB17" s="278"/>
      <c r="CC17" s="278"/>
      <c r="CD17" s="278"/>
      <c r="CE17" s="278"/>
      <c r="CF17" s="278"/>
      <c r="CG17" s="278"/>
      <c r="CH17" s="278"/>
      <c r="CI17" s="278"/>
      <c r="CJ17" s="278"/>
      <c r="CK17" s="278"/>
      <c r="CL17" s="278"/>
      <c r="CM17" s="278"/>
      <c r="CN17" s="278"/>
      <c r="CO17" s="278" t="s">
        <v>28</v>
      </c>
      <c r="CP17" s="278"/>
      <c r="CQ17" s="278"/>
      <c r="CR17" s="278"/>
      <c r="CS17" s="278"/>
      <c r="CT17" s="278"/>
      <c r="CU17" s="278"/>
      <c r="CV17" s="278"/>
      <c r="CW17" s="278"/>
      <c r="CX17" s="278"/>
      <c r="CY17" s="278"/>
      <c r="CZ17" s="278"/>
      <c r="DA17" s="278"/>
      <c r="DB17" s="278"/>
      <c r="DC17" s="278"/>
      <c r="DD17" s="279"/>
    </row>
    <row r="18" spans="1:108" ht="13.5" customHeight="1">
      <c r="A18" s="282" t="s">
        <v>28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3"/>
      <c r="AB18" s="280"/>
      <c r="AC18" s="281"/>
      <c r="AD18" s="281"/>
      <c r="AE18" s="281"/>
      <c r="AF18" s="281"/>
      <c r="AG18" s="281"/>
      <c r="AH18" s="281" t="s">
        <v>28</v>
      </c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78" t="s">
        <v>28</v>
      </c>
      <c r="BD18" s="278"/>
      <c r="BE18" s="278"/>
      <c r="BF18" s="278"/>
      <c r="BG18" s="278"/>
      <c r="BH18" s="278"/>
      <c r="BI18" s="278"/>
      <c r="BJ18" s="278"/>
      <c r="BK18" s="278"/>
      <c r="BL18" s="278"/>
      <c r="BM18" s="278"/>
      <c r="BN18" s="278"/>
      <c r="BO18" s="278"/>
      <c r="BP18" s="278"/>
      <c r="BQ18" s="278"/>
      <c r="BR18" s="278"/>
      <c r="BS18" s="278"/>
      <c r="BT18" s="278"/>
      <c r="BU18" s="278"/>
      <c r="BV18" s="278"/>
      <c r="BW18" s="278"/>
      <c r="BX18" s="278"/>
      <c r="BY18" s="278" t="s">
        <v>28</v>
      </c>
      <c r="BZ18" s="278"/>
      <c r="CA18" s="278"/>
      <c r="CB18" s="278"/>
      <c r="CC18" s="278"/>
      <c r="CD18" s="278"/>
      <c r="CE18" s="278"/>
      <c r="CF18" s="278"/>
      <c r="CG18" s="278"/>
      <c r="CH18" s="278"/>
      <c r="CI18" s="278"/>
      <c r="CJ18" s="278"/>
      <c r="CK18" s="278"/>
      <c r="CL18" s="278"/>
      <c r="CM18" s="278"/>
      <c r="CN18" s="278"/>
      <c r="CO18" s="278" t="s">
        <v>28</v>
      </c>
      <c r="CP18" s="278"/>
      <c r="CQ18" s="278"/>
      <c r="CR18" s="278"/>
      <c r="CS18" s="278"/>
      <c r="CT18" s="278"/>
      <c r="CU18" s="278"/>
      <c r="CV18" s="278"/>
      <c r="CW18" s="278"/>
      <c r="CX18" s="278"/>
      <c r="CY18" s="278"/>
      <c r="CZ18" s="278"/>
      <c r="DA18" s="278"/>
      <c r="DB18" s="278"/>
      <c r="DC18" s="278"/>
      <c r="DD18" s="279"/>
    </row>
    <row r="19" spans="1:108" ht="13.5" customHeight="1">
      <c r="A19" s="282" t="s">
        <v>28</v>
      </c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3"/>
      <c r="AB19" s="280"/>
      <c r="AC19" s="281"/>
      <c r="AD19" s="281"/>
      <c r="AE19" s="281"/>
      <c r="AF19" s="281"/>
      <c r="AG19" s="281"/>
      <c r="AH19" s="281" t="s">
        <v>28</v>
      </c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78" t="s">
        <v>28</v>
      </c>
      <c r="BD19" s="278"/>
      <c r="BE19" s="278"/>
      <c r="BF19" s="278"/>
      <c r="BG19" s="278"/>
      <c r="BH19" s="278"/>
      <c r="BI19" s="278"/>
      <c r="BJ19" s="278"/>
      <c r="BK19" s="278"/>
      <c r="BL19" s="278"/>
      <c r="BM19" s="278"/>
      <c r="BN19" s="278"/>
      <c r="BO19" s="278"/>
      <c r="BP19" s="278"/>
      <c r="BQ19" s="278"/>
      <c r="BR19" s="278"/>
      <c r="BS19" s="278"/>
      <c r="BT19" s="278"/>
      <c r="BU19" s="278"/>
      <c r="BV19" s="278"/>
      <c r="BW19" s="278"/>
      <c r="BX19" s="278"/>
      <c r="BY19" s="278" t="s">
        <v>28</v>
      </c>
      <c r="BZ19" s="278"/>
      <c r="CA19" s="278"/>
      <c r="CB19" s="278"/>
      <c r="CC19" s="278"/>
      <c r="CD19" s="278"/>
      <c r="CE19" s="278"/>
      <c r="CF19" s="278"/>
      <c r="CG19" s="278"/>
      <c r="CH19" s="278"/>
      <c r="CI19" s="278"/>
      <c r="CJ19" s="278"/>
      <c r="CK19" s="278"/>
      <c r="CL19" s="278"/>
      <c r="CM19" s="278"/>
      <c r="CN19" s="278"/>
      <c r="CO19" s="278" t="s">
        <v>28</v>
      </c>
      <c r="CP19" s="278"/>
      <c r="CQ19" s="278"/>
      <c r="CR19" s="278"/>
      <c r="CS19" s="278"/>
      <c r="CT19" s="278"/>
      <c r="CU19" s="278"/>
      <c r="CV19" s="278"/>
      <c r="CW19" s="278"/>
      <c r="CX19" s="278"/>
      <c r="CY19" s="278"/>
      <c r="CZ19" s="278"/>
      <c r="DA19" s="278"/>
      <c r="DB19" s="278"/>
      <c r="DC19" s="278"/>
      <c r="DD19" s="279"/>
    </row>
    <row r="20" spans="1:108" ht="13.5" customHeight="1">
      <c r="A20" s="282" t="s">
        <v>28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3"/>
      <c r="AB20" s="280"/>
      <c r="AC20" s="281"/>
      <c r="AD20" s="281"/>
      <c r="AE20" s="281"/>
      <c r="AF20" s="281"/>
      <c r="AG20" s="281"/>
      <c r="AH20" s="281" t="s">
        <v>28</v>
      </c>
      <c r="AI20" s="281"/>
      <c r="AJ20" s="281"/>
      <c r="AK20" s="281"/>
      <c r="AL20" s="281"/>
      <c r="AM20" s="281"/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281"/>
      <c r="BA20" s="281"/>
      <c r="BB20" s="281"/>
      <c r="BC20" s="278" t="s">
        <v>28</v>
      </c>
      <c r="BD20" s="278"/>
      <c r="BE20" s="278"/>
      <c r="BF20" s="278"/>
      <c r="BG20" s="278"/>
      <c r="BH20" s="278"/>
      <c r="BI20" s="278"/>
      <c r="BJ20" s="278"/>
      <c r="BK20" s="278"/>
      <c r="BL20" s="278"/>
      <c r="BM20" s="278"/>
      <c r="BN20" s="278"/>
      <c r="BO20" s="278"/>
      <c r="BP20" s="278"/>
      <c r="BQ20" s="278"/>
      <c r="BR20" s="278"/>
      <c r="BS20" s="278"/>
      <c r="BT20" s="278"/>
      <c r="BU20" s="278"/>
      <c r="BV20" s="278"/>
      <c r="BW20" s="278"/>
      <c r="BX20" s="278"/>
      <c r="BY20" s="278" t="s">
        <v>28</v>
      </c>
      <c r="BZ20" s="278"/>
      <c r="CA20" s="278"/>
      <c r="CB20" s="278"/>
      <c r="CC20" s="278"/>
      <c r="CD20" s="278"/>
      <c r="CE20" s="278"/>
      <c r="CF20" s="278"/>
      <c r="CG20" s="278"/>
      <c r="CH20" s="278"/>
      <c r="CI20" s="278"/>
      <c r="CJ20" s="278"/>
      <c r="CK20" s="278"/>
      <c r="CL20" s="278"/>
      <c r="CM20" s="278"/>
      <c r="CN20" s="278"/>
      <c r="CO20" s="278" t="s">
        <v>28</v>
      </c>
      <c r="CP20" s="278"/>
      <c r="CQ20" s="278"/>
      <c r="CR20" s="278"/>
      <c r="CS20" s="278"/>
      <c r="CT20" s="278"/>
      <c r="CU20" s="278"/>
      <c r="CV20" s="278"/>
      <c r="CW20" s="278"/>
      <c r="CX20" s="278"/>
      <c r="CY20" s="278"/>
      <c r="CZ20" s="278"/>
      <c r="DA20" s="278"/>
      <c r="DB20" s="278"/>
      <c r="DC20" s="278"/>
      <c r="DD20" s="279"/>
    </row>
    <row r="21" spans="1:108" s="15" customFormat="1" ht="23.25" customHeight="1">
      <c r="A21" s="284" t="s">
        <v>152</v>
      </c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5"/>
      <c r="AB21" s="280" t="s">
        <v>58</v>
      </c>
      <c r="AC21" s="281"/>
      <c r="AD21" s="281"/>
      <c r="AE21" s="281"/>
      <c r="AF21" s="281"/>
      <c r="AG21" s="281"/>
      <c r="AH21" s="281" t="s">
        <v>150</v>
      </c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81"/>
      <c r="BA21" s="281"/>
      <c r="BB21" s="281"/>
      <c r="BC21" s="278" t="s">
        <v>28</v>
      </c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8"/>
      <c r="BR21" s="278"/>
      <c r="BS21" s="278"/>
      <c r="BT21" s="278"/>
      <c r="BU21" s="278"/>
      <c r="BV21" s="278"/>
      <c r="BW21" s="278"/>
      <c r="BX21" s="278"/>
      <c r="BY21" s="278" t="s">
        <v>28</v>
      </c>
      <c r="BZ21" s="278"/>
      <c r="CA21" s="278"/>
      <c r="CB21" s="278"/>
      <c r="CC21" s="278"/>
      <c r="CD21" s="278"/>
      <c r="CE21" s="278"/>
      <c r="CF21" s="278"/>
      <c r="CG21" s="278"/>
      <c r="CH21" s="278"/>
      <c r="CI21" s="278"/>
      <c r="CJ21" s="278"/>
      <c r="CK21" s="278"/>
      <c r="CL21" s="278"/>
      <c r="CM21" s="278"/>
      <c r="CN21" s="278"/>
      <c r="CO21" s="278" t="s">
        <v>28</v>
      </c>
      <c r="CP21" s="278"/>
      <c r="CQ21" s="278"/>
      <c r="CR21" s="278"/>
      <c r="CS21" s="278"/>
      <c r="CT21" s="278"/>
      <c r="CU21" s="278"/>
      <c r="CV21" s="278"/>
      <c r="CW21" s="278"/>
      <c r="CX21" s="278"/>
      <c r="CY21" s="278"/>
      <c r="CZ21" s="278"/>
      <c r="DA21" s="278"/>
      <c r="DB21" s="278"/>
      <c r="DC21" s="278"/>
      <c r="DD21" s="279"/>
    </row>
    <row r="22" spans="1:108" s="15" customFormat="1" ht="12.75" customHeight="1">
      <c r="A22" s="256" t="s">
        <v>57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7"/>
      <c r="AB22" s="246"/>
      <c r="AC22" s="247"/>
      <c r="AD22" s="247"/>
      <c r="AE22" s="247"/>
      <c r="AF22" s="247"/>
      <c r="AG22" s="248"/>
      <c r="AH22" s="252" t="s">
        <v>28</v>
      </c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7"/>
      <c r="AX22" s="247"/>
      <c r="AY22" s="247"/>
      <c r="AZ22" s="247"/>
      <c r="BA22" s="247"/>
      <c r="BB22" s="248"/>
      <c r="BC22" s="258" t="s">
        <v>28</v>
      </c>
      <c r="BD22" s="259"/>
      <c r="BE22" s="259"/>
      <c r="BF22" s="259"/>
      <c r="BG22" s="259"/>
      <c r="BH22" s="259"/>
      <c r="BI22" s="259"/>
      <c r="BJ22" s="259"/>
      <c r="BK22" s="259"/>
      <c r="BL22" s="259"/>
      <c r="BM22" s="259"/>
      <c r="BN22" s="259"/>
      <c r="BO22" s="259"/>
      <c r="BP22" s="259"/>
      <c r="BQ22" s="259"/>
      <c r="BR22" s="259"/>
      <c r="BS22" s="259"/>
      <c r="BT22" s="259"/>
      <c r="BU22" s="259"/>
      <c r="BV22" s="259"/>
      <c r="BW22" s="259"/>
      <c r="BX22" s="260"/>
      <c r="BY22" s="258" t="s">
        <v>28</v>
      </c>
      <c r="BZ22" s="259"/>
      <c r="CA22" s="259"/>
      <c r="CB22" s="259"/>
      <c r="CC22" s="259"/>
      <c r="CD22" s="259"/>
      <c r="CE22" s="259"/>
      <c r="CF22" s="259"/>
      <c r="CG22" s="259"/>
      <c r="CH22" s="259"/>
      <c r="CI22" s="259"/>
      <c r="CJ22" s="259"/>
      <c r="CK22" s="259"/>
      <c r="CL22" s="259"/>
      <c r="CM22" s="259"/>
      <c r="CN22" s="260"/>
      <c r="CO22" s="258" t="s">
        <v>28</v>
      </c>
      <c r="CP22" s="259"/>
      <c r="CQ22" s="259"/>
      <c r="CR22" s="259"/>
      <c r="CS22" s="259"/>
      <c r="CT22" s="259"/>
      <c r="CU22" s="259"/>
      <c r="CV22" s="259"/>
      <c r="CW22" s="259"/>
      <c r="CX22" s="259"/>
      <c r="CY22" s="259"/>
      <c r="CZ22" s="259"/>
      <c r="DA22" s="259"/>
      <c r="DB22" s="259"/>
      <c r="DC22" s="259"/>
      <c r="DD22" s="276"/>
    </row>
    <row r="23" spans="1:108" s="15" customFormat="1" ht="13.5" customHeight="1">
      <c r="A23" s="254" t="s">
        <v>28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5"/>
      <c r="AB23" s="249"/>
      <c r="AC23" s="250"/>
      <c r="AD23" s="250"/>
      <c r="AE23" s="250"/>
      <c r="AF23" s="250"/>
      <c r="AG23" s="251"/>
      <c r="AH23" s="253"/>
      <c r="AI23" s="250"/>
      <c r="AJ23" s="250"/>
      <c r="AK23" s="250"/>
      <c r="AL23" s="250"/>
      <c r="AM23" s="250"/>
      <c r="AN23" s="250"/>
      <c r="AO23" s="250"/>
      <c r="AP23" s="250"/>
      <c r="AQ23" s="250"/>
      <c r="AR23" s="250"/>
      <c r="AS23" s="250"/>
      <c r="AT23" s="250"/>
      <c r="AU23" s="250"/>
      <c r="AV23" s="250"/>
      <c r="AW23" s="250"/>
      <c r="AX23" s="250"/>
      <c r="AY23" s="250"/>
      <c r="AZ23" s="250"/>
      <c r="BA23" s="250"/>
      <c r="BB23" s="251"/>
      <c r="BC23" s="261"/>
      <c r="BD23" s="262"/>
      <c r="BE23" s="262"/>
      <c r="BF23" s="262"/>
      <c r="BG23" s="262"/>
      <c r="BH23" s="262"/>
      <c r="BI23" s="262"/>
      <c r="BJ23" s="262"/>
      <c r="BK23" s="262"/>
      <c r="BL23" s="262"/>
      <c r="BM23" s="262"/>
      <c r="BN23" s="262"/>
      <c r="BO23" s="262"/>
      <c r="BP23" s="262"/>
      <c r="BQ23" s="262"/>
      <c r="BR23" s="262"/>
      <c r="BS23" s="262"/>
      <c r="BT23" s="262"/>
      <c r="BU23" s="262"/>
      <c r="BV23" s="262"/>
      <c r="BW23" s="262"/>
      <c r="BX23" s="263"/>
      <c r="BY23" s="261"/>
      <c r="BZ23" s="262"/>
      <c r="CA23" s="262"/>
      <c r="CB23" s="262"/>
      <c r="CC23" s="262"/>
      <c r="CD23" s="262"/>
      <c r="CE23" s="262"/>
      <c r="CF23" s="262"/>
      <c r="CG23" s="262"/>
      <c r="CH23" s="262"/>
      <c r="CI23" s="262"/>
      <c r="CJ23" s="262"/>
      <c r="CK23" s="262"/>
      <c r="CL23" s="262"/>
      <c r="CM23" s="262"/>
      <c r="CN23" s="263"/>
      <c r="CO23" s="261"/>
      <c r="CP23" s="262"/>
      <c r="CQ23" s="262"/>
      <c r="CR23" s="262"/>
      <c r="CS23" s="262"/>
      <c r="CT23" s="262"/>
      <c r="CU23" s="262"/>
      <c r="CV23" s="262"/>
      <c r="CW23" s="262"/>
      <c r="CX23" s="262"/>
      <c r="CY23" s="262"/>
      <c r="CZ23" s="262"/>
      <c r="DA23" s="262"/>
      <c r="DB23" s="262"/>
      <c r="DC23" s="262"/>
      <c r="DD23" s="277"/>
    </row>
    <row r="24" spans="1:108" s="15" customFormat="1" ht="13.5" customHeight="1">
      <c r="A24" s="282" t="s">
        <v>28</v>
      </c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3"/>
      <c r="AB24" s="280"/>
      <c r="AC24" s="281"/>
      <c r="AD24" s="281"/>
      <c r="AE24" s="281"/>
      <c r="AF24" s="281"/>
      <c r="AG24" s="281"/>
      <c r="AH24" s="281" t="s">
        <v>28</v>
      </c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1"/>
      <c r="AY24" s="281"/>
      <c r="AZ24" s="281"/>
      <c r="BA24" s="281"/>
      <c r="BB24" s="281"/>
      <c r="BC24" s="278" t="s">
        <v>28</v>
      </c>
      <c r="BD24" s="278"/>
      <c r="BE24" s="278"/>
      <c r="BF24" s="278"/>
      <c r="BG24" s="278"/>
      <c r="BH24" s="278"/>
      <c r="BI24" s="278"/>
      <c r="BJ24" s="278"/>
      <c r="BK24" s="278"/>
      <c r="BL24" s="278"/>
      <c r="BM24" s="278"/>
      <c r="BN24" s="278"/>
      <c r="BO24" s="278"/>
      <c r="BP24" s="278"/>
      <c r="BQ24" s="278"/>
      <c r="BR24" s="278"/>
      <c r="BS24" s="278"/>
      <c r="BT24" s="278"/>
      <c r="BU24" s="278"/>
      <c r="BV24" s="278"/>
      <c r="BW24" s="278"/>
      <c r="BX24" s="278"/>
      <c r="BY24" s="278" t="s">
        <v>28</v>
      </c>
      <c r="BZ24" s="278"/>
      <c r="CA24" s="278"/>
      <c r="CB24" s="278"/>
      <c r="CC24" s="278"/>
      <c r="CD24" s="278"/>
      <c r="CE24" s="278"/>
      <c r="CF24" s="278"/>
      <c r="CG24" s="278"/>
      <c r="CH24" s="278"/>
      <c r="CI24" s="278"/>
      <c r="CJ24" s="278"/>
      <c r="CK24" s="278"/>
      <c r="CL24" s="278"/>
      <c r="CM24" s="278"/>
      <c r="CN24" s="278"/>
      <c r="CO24" s="278" t="s">
        <v>28</v>
      </c>
      <c r="CP24" s="278"/>
      <c r="CQ24" s="278"/>
      <c r="CR24" s="278"/>
      <c r="CS24" s="278"/>
      <c r="CT24" s="278"/>
      <c r="CU24" s="278"/>
      <c r="CV24" s="278"/>
      <c r="CW24" s="278"/>
      <c r="CX24" s="278"/>
      <c r="CY24" s="278"/>
      <c r="CZ24" s="278"/>
      <c r="DA24" s="278"/>
      <c r="DB24" s="278"/>
      <c r="DC24" s="278"/>
      <c r="DD24" s="279"/>
    </row>
    <row r="25" spans="1:108" s="15" customFormat="1" ht="13.5" customHeight="1">
      <c r="A25" s="282" t="s">
        <v>28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3"/>
      <c r="AB25" s="280"/>
      <c r="AC25" s="281"/>
      <c r="AD25" s="281"/>
      <c r="AE25" s="281"/>
      <c r="AF25" s="281"/>
      <c r="AG25" s="281"/>
      <c r="AH25" s="281" t="s">
        <v>28</v>
      </c>
      <c r="AI25" s="281"/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281"/>
      <c r="AY25" s="281"/>
      <c r="AZ25" s="281"/>
      <c r="BA25" s="281"/>
      <c r="BB25" s="281"/>
      <c r="BC25" s="278" t="s">
        <v>28</v>
      </c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/>
      <c r="BU25" s="278"/>
      <c r="BV25" s="278"/>
      <c r="BW25" s="278"/>
      <c r="BX25" s="278"/>
      <c r="BY25" s="278" t="s">
        <v>28</v>
      </c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 t="s">
        <v>28</v>
      </c>
      <c r="CP25" s="278"/>
      <c r="CQ25" s="278"/>
      <c r="CR25" s="278"/>
      <c r="CS25" s="278"/>
      <c r="CT25" s="278"/>
      <c r="CU25" s="278"/>
      <c r="CV25" s="278"/>
      <c r="CW25" s="278"/>
      <c r="CX25" s="278"/>
      <c r="CY25" s="278"/>
      <c r="CZ25" s="278"/>
      <c r="DA25" s="278"/>
      <c r="DB25" s="278"/>
      <c r="DC25" s="278"/>
      <c r="DD25" s="279"/>
    </row>
    <row r="26" spans="1:108" s="15" customFormat="1" ht="13.5" customHeight="1">
      <c r="A26" s="282" t="s">
        <v>28</v>
      </c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3"/>
      <c r="AB26" s="280"/>
      <c r="AC26" s="281"/>
      <c r="AD26" s="281"/>
      <c r="AE26" s="281"/>
      <c r="AF26" s="281"/>
      <c r="AG26" s="281"/>
      <c r="AH26" s="281" t="s">
        <v>28</v>
      </c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78" t="s">
        <v>28</v>
      </c>
      <c r="BD26" s="278"/>
      <c r="BE26" s="278"/>
      <c r="BF26" s="278"/>
      <c r="BG26" s="278"/>
      <c r="BH26" s="278"/>
      <c r="BI26" s="278"/>
      <c r="BJ26" s="278"/>
      <c r="BK26" s="278"/>
      <c r="BL26" s="278"/>
      <c r="BM26" s="278"/>
      <c r="BN26" s="278"/>
      <c r="BO26" s="278"/>
      <c r="BP26" s="278"/>
      <c r="BQ26" s="278"/>
      <c r="BR26" s="278"/>
      <c r="BS26" s="278"/>
      <c r="BT26" s="278"/>
      <c r="BU26" s="278"/>
      <c r="BV26" s="278"/>
      <c r="BW26" s="278"/>
      <c r="BX26" s="278"/>
      <c r="BY26" s="278" t="s">
        <v>28</v>
      </c>
      <c r="BZ26" s="278"/>
      <c r="CA26" s="278"/>
      <c r="CB26" s="278"/>
      <c r="CC26" s="278"/>
      <c r="CD26" s="278"/>
      <c r="CE26" s="278"/>
      <c r="CF26" s="278"/>
      <c r="CG26" s="278"/>
      <c r="CH26" s="278"/>
      <c r="CI26" s="278"/>
      <c r="CJ26" s="278"/>
      <c r="CK26" s="278"/>
      <c r="CL26" s="278"/>
      <c r="CM26" s="278"/>
      <c r="CN26" s="278"/>
      <c r="CO26" s="278" t="s">
        <v>28</v>
      </c>
      <c r="CP26" s="278"/>
      <c r="CQ26" s="278"/>
      <c r="CR26" s="278"/>
      <c r="CS26" s="278"/>
      <c r="CT26" s="278"/>
      <c r="CU26" s="278"/>
      <c r="CV26" s="278"/>
      <c r="CW26" s="278"/>
      <c r="CX26" s="278"/>
      <c r="CY26" s="278"/>
      <c r="CZ26" s="278"/>
      <c r="DA26" s="278"/>
      <c r="DB26" s="278"/>
      <c r="DC26" s="278"/>
      <c r="DD26" s="279"/>
    </row>
    <row r="27" spans="1:108" s="15" customFormat="1" ht="13.5" customHeight="1">
      <c r="A27" s="282" t="s">
        <v>28</v>
      </c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3"/>
      <c r="AB27" s="280"/>
      <c r="AC27" s="281"/>
      <c r="AD27" s="281"/>
      <c r="AE27" s="281"/>
      <c r="AF27" s="281"/>
      <c r="AG27" s="281"/>
      <c r="AH27" s="281" t="s">
        <v>28</v>
      </c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78" t="s">
        <v>28</v>
      </c>
      <c r="BD27" s="278"/>
      <c r="BE27" s="278"/>
      <c r="BF27" s="278"/>
      <c r="BG27" s="278"/>
      <c r="BH27" s="278"/>
      <c r="BI27" s="278"/>
      <c r="BJ27" s="278"/>
      <c r="BK27" s="278"/>
      <c r="BL27" s="278"/>
      <c r="BM27" s="278"/>
      <c r="BN27" s="278"/>
      <c r="BO27" s="278"/>
      <c r="BP27" s="278"/>
      <c r="BQ27" s="278"/>
      <c r="BR27" s="278"/>
      <c r="BS27" s="278"/>
      <c r="BT27" s="278"/>
      <c r="BU27" s="278"/>
      <c r="BV27" s="278"/>
      <c r="BW27" s="278"/>
      <c r="BX27" s="278"/>
      <c r="BY27" s="278" t="s">
        <v>28</v>
      </c>
      <c r="BZ27" s="278"/>
      <c r="CA27" s="278"/>
      <c r="CB27" s="278"/>
      <c r="CC27" s="278"/>
      <c r="CD27" s="278"/>
      <c r="CE27" s="278"/>
      <c r="CF27" s="278"/>
      <c r="CG27" s="278"/>
      <c r="CH27" s="278"/>
      <c r="CI27" s="278"/>
      <c r="CJ27" s="278"/>
      <c r="CK27" s="278"/>
      <c r="CL27" s="278"/>
      <c r="CM27" s="278"/>
      <c r="CN27" s="278"/>
      <c r="CO27" s="278" t="s">
        <v>28</v>
      </c>
      <c r="CP27" s="278"/>
      <c r="CQ27" s="278"/>
      <c r="CR27" s="278"/>
      <c r="CS27" s="278"/>
      <c r="CT27" s="278"/>
      <c r="CU27" s="278"/>
      <c r="CV27" s="278"/>
      <c r="CW27" s="278"/>
      <c r="CX27" s="278"/>
      <c r="CY27" s="278"/>
      <c r="CZ27" s="278"/>
      <c r="DA27" s="278"/>
      <c r="DB27" s="278"/>
      <c r="DC27" s="278"/>
      <c r="DD27" s="279"/>
    </row>
    <row r="28" spans="1:108" s="15" customFormat="1" ht="13.5" customHeight="1">
      <c r="A28" s="286" t="s">
        <v>59</v>
      </c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7"/>
      <c r="AB28" s="280" t="s">
        <v>60</v>
      </c>
      <c r="AC28" s="281"/>
      <c r="AD28" s="281"/>
      <c r="AE28" s="281"/>
      <c r="AF28" s="281"/>
      <c r="AG28" s="281"/>
      <c r="AH28" s="281" t="s">
        <v>61</v>
      </c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8">
        <f>BC29+BC31</f>
        <v>4119921.4299999997</v>
      </c>
      <c r="BD28" s="278"/>
      <c r="BE28" s="278"/>
      <c r="BF28" s="278"/>
      <c r="BG28" s="278"/>
      <c r="BH28" s="278"/>
      <c r="BI28" s="278"/>
      <c r="BJ28" s="278"/>
      <c r="BK28" s="278"/>
      <c r="BL28" s="278"/>
      <c r="BM28" s="278"/>
      <c r="BN28" s="278"/>
      <c r="BO28" s="278"/>
      <c r="BP28" s="278"/>
      <c r="BQ28" s="278"/>
      <c r="BR28" s="278"/>
      <c r="BS28" s="278"/>
      <c r="BT28" s="278"/>
      <c r="BU28" s="278"/>
      <c r="BV28" s="278"/>
      <c r="BW28" s="278"/>
      <c r="BX28" s="278"/>
      <c r="BY28" s="288">
        <f>BY29+BY31</f>
        <v>-2642203.8100000024</v>
      </c>
      <c r="BZ28" s="278"/>
      <c r="CA28" s="278"/>
      <c r="CB28" s="278"/>
      <c r="CC28" s="278"/>
      <c r="CD28" s="278"/>
      <c r="CE28" s="278"/>
      <c r="CF28" s="278"/>
      <c r="CG28" s="278"/>
      <c r="CH28" s="278"/>
      <c r="CI28" s="278"/>
      <c r="CJ28" s="278"/>
      <c r="CK28" s="278"/>
      <c r="CL28" s="278"/>
      <c r="CM28" s="278"/>
      <c r="CN28" s="278"/>
      <c r="CO28" s="288">
        <f>BC28-BY28</f>
        <v>6762125.2400000021</v>
      </c>
      <c r="CP28" s="278"/>
      <c r="CQ28" s="278"/>
      <c r="CR28" s="278"/>
      <c r="CS28" s="278"/>
      <c r="CT28" s="278"/>
      <c r="CU28" s="278"/>
      <c r="CV28" s="278"/>
      <c r="CW28" s="278"/>
      <c r="CX28" s="278"/>
      <c r="CY28" s="278"/>
      <c r="CZ28" s="278"/>
      <c r="DA28" s="278"/>
      <c r="DB28" s="278"/>
      <c r="DC28" s="278"/>
      <c r="DD28" s="279"/>
    </row>
    <row r="29" spans="1:108" s="15" customFormat="1" ht="23.25" customHeight="1">
      <c r="A29" s="284" t="s">
        <v>0</v>
      </c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5"/>
      <c r="AB29" s="280" t="s">
        <v>62</v>
      </c>
      <c r="AC29" s="281"/>
      <c r="AD29" s="281"/>
      <c r="AE29" s="281"/>
      <c r="AF29" s="281"/>
      <c r="AG29" s="281"/>
      <c r="AH29" s="281" t="s">
        <v>63</v>
      </c>
      <c r="AI29" s="281"/>
      <c r="AJ29" s="281"/>
      <c r="AK29" s="281"/>
      <c r="AL29" s="281"/>
      <c r="AM29" s="281"/>
      <c r="AN29" s="281"/>
      <c r="AO29" s="281"/>
      <c r="AP29" s="281"/>
      <c r="AQ29" s="281"/>
      <c r="AR29" s="281"/>
      <c r="AS29" s="281"/>
      <c r="AT29" s="281"/>
      <c r="AU29" s="281"/>
      <c r="AV29" s="281"/>
      <c r="AW29" s="281"/>
      <c r="AX29" s="281"/>
      <c r="AY29" s="281"/>
      <c r="AZ29" s="281"/>
      <c r="BA29" s="281"/>
      <c r="BB29" s="281"/>
      <c r="BC29" s="288">
        <f>-стр1!BB14</f>
        <v>-27521300</v>
      </c>
      <c r="BD29" s="278"/>
      <c r="BE29" s="278"/>
      <c r="BF29" s="278"/>
      <c r="BG29" s="278"/>
      <c r="BH29" s="278"/>
      <c r="BI29" s="278"/>
      <c r="BJ29" s="278"/>
      <c r="BK29" s="278"/>
      <c r="BL29" s="278"/>
      <c r="BM29" s="278"/>
      <c r="BN29" s="278"/>
      <c r="BO29" s="278"/>
      <c r="BP29" s="278"/>
      <c r="BQ29" s="278"/>
      <c r="BR29" s="278"/>
      <c r="BS29" s="278"/>
      <c r="BT29" s="278"/>
      <c r="BU29" s="278"/>
      <c r="BV29" s="278"/>
      <c r="BW29" s="278"/>
      <c r="BX29" s="278"/>
      <c r="BY29" s="288">
        <f>-стр1!BX14</f>
        <v>-25619509.200000003</v>
      </c>
      <c r="BZ29" s="278"/>
      <c r="CA29" s="278"/>
      <c r="CB29" s="278"/>
      <c r="CC29" s="278"/>
      <c r="CD29" s="278"/>
      <c r="CE29" s="278"/>
      <c r="CF29" s="278"/>
      <c r="CG29" s="278"/>
      <c r="CH29" s="278"/>
      <c r="CI29" s="278"/>
      <c r="CJ29" s="278"/>
      <c r="CK29" s="278"/>
      <c r="CL29" s="278"/>
      <c r="CM29" s="278"/>
      <c r="CN29" s="278"/>
      <c r="CO29" s="278" t="s">
        <v>52</v>
      </c>
      <c r="CP29" s="278"/>
      <c r="CQ29" s="278"/>
      <c r="CR29" s="278"/>
      <c r="CS29" s="278"/>
      <c r="CT29" s="278"/>
      <c r="CU29" s="278"/>
      <c r="CV29" s="278"/>
      <c r="CW29" s="278"/>
      <c r="CX29" s="278"/>
      <c r="CY29" s="278"/>
      <c r="CZ29" s="278"/>
      <c r="DA29" s="278"/>
      <c r="DB29" s="278"/>
      <c r="DC29" s="278"/>
      <c r="DD29" s="279"/>
    </row>
    <row r="30" spans="1:108" s="15" customFormat="1" ht="13.5" customHeight="1">
      <c r="A30" s="282" t="s">
        <v>28</v>
      </c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3"/>
      <c r="AB30" s="280"/>
      <c r="AC30" s="281"/>
      <c r="AD30" s="281"/>
      <c r="AE30" s="281"/>
      <c r="AF30" s="281"/>
      <c r="AG30" s="281"/>
      <c r="AH30" s="281" t="s">
        <v>28</v>
      </c>
      <c r="AI30" s="281"/>
      <c r="AJ30" s="281"/>
      <c r="AK30" s="281"/>
      <c r="AL30" s="281"/>
      <c r="AM30" s="281"/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  <c r="AX30" s="281"/>
      <c r="AY30" s="281"/>
      <c r="AZ30" s="281"/>
      <c r="BA30" s="281"/>
      <c r="BB30" s="281"/>
      <c r="BC30" s="278" t="s">
        <v>28</v>
      </c>
      <c r="BD30" s="278"/>
      <c r="BE30" s="278"/>
      <c r="BF30" s="278"/>
      <c r="BG30" s="278"/>
      <c r="BH30" s="278"/>
      <c r="BI30" s="278"/>
      <c r="BJ30" s="278"/>
      <c r="BK30" s="278"/>
      <c r="BL30" s="278"/>
      <c r="BM30" s="278"/>
      <c r="BN30" s="278"/>
      <c r="BO30" s="278"/>
      <c r="BP30" s="278"/>
      <c r="BQ30" s="278"/>
      <c r="BR30" s="278"/>
      <c r="BS30" s="278"/>
      <c r="BT30" s="278"/>
      <c r="BU30" s="278"/>
      <c r="BV30" s="278"/>
      <c r="BW30" s="278"/>
      <c r="BX30" s="278"/>
      <c r="BY30" s="278" t="s">
        <v>28</v>
      </c>
      <c r="BZ30" s="278"/>
      <c r="CA30" s="278"/>
      <c r="CB30" s="278"/>
      <c r="CC30" s="278"/>
      <c r="CD30" s="278"/>
      <c r="CE30" s="278"/>
      <c r="CF30" s="278"/>
      <c r="CG30" s="278"/>
      <c r="CH30" s="278"/>
      <c r="CI30" s="278"/>
      <c r="CJ30" s="278"/>
      <c r="CK30" s="278"/>
      <c r="CL30" s="278"/>
      <c r="CM30" s="278"/>
      <c r="CN30" s="278"/>
      <c r="CO30" s="278" t="s">
        <v>52</v>
      </c>
      <c r="CP30" s="278"/>
      <c r="CQ30" s="278"/>
      <c r="CR30" s="278"/>
      <c r="CS30" s="278"/>
      <c r="CT30" s="278"/>
      <c r="CU30" s="278"/>
      <c r="CV30" s="278"/>
      <c r="CW30" s="278"/>
      <c r="CX30" s="278"/>
      <c r="CY30" s="278"/>
      <c r="CZ30" s="278"/>
      <c r="DA30" s="278"/>
      <c r="DB30" s="278"/>
      <c r="DC30" s="278"/>
      <c r="DD30" s="279"/>
    </row>
    <row r="31" spans="1:108" s="15" customFormat="1" ht="23.25" customHeight="1">
      <c r="A31" s="289" t="s">
        <v>1</v>
      </c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90"/>
      <c r="AB31" s="280" t="s">
        <v>64</v>
      </c>
      <c r="AC31" s="281"/>
      <c r="AD31" s="281"/>
      <c r="AE31" s="281"/>
      <c r="AF31" s="281"/>
      <c r="AG31" s="281"/>
      <c r="AH31" s="281" t="s">
        <v>65</v>
      </c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8">
        <f>стр2!AT7</f>
        <v>31641221.43</v>
      </c>
      <c r="BD31" s="278"/>
      <c r="BE31" s="278"/>
      <c r="BF31" s="278"/>
      <c r="BG31" s="278"/>
      <c r="BH31" s="278"/>
      <c r="BI31" s="278"/>
      <c r="BJ31" s="278"/>
      <c r="BK31" s="278"/>
      <c r="BL31" s="278"/>
      <c r="BM31" s="278"/>
      <c r="BN31" s="278"/>
      <c r="BO31" s="278"/>
      <c r="BP31" s="278"/>
      <c r="BQ31" s="278"/>
      <c r="BR31" s="278"/>
      <c r="BS31" s="278"/>
      <c r="BT31" s="278"/>
      <c r="BU31" s="278"/>
      <c r="BV31" s="278"/>
      <c r="BW31" s="278"/>
      <c r="BX31" s="278"/>
      <c r="BY31" s="288">
        <f>стр2!BK7</f>
        <v>22977305.390000001</v>
      </c>
      <c r="BZ31" s="278"/>
      <c r="CA31" s="278"/>
      <c r="CB31" s="278"/>
      <c r="CC31" s="278"/>
      <c r="CD31" s="278"/>
      <c r="CE31" s="278"/>
      <c r="CF31" s="278"/>
      <c r="CG31" s="278"/>
      <c r="CH31" s="278"/>
      <c r="CI31" s="278"/>
      <c r="CJ31" s="278"/>
      <c r="CK31" s="278"/>
      <c r="CL31" s="278"/>
      <c r="CM31" s="278"/>
      <c r="CN31" s="278"/>
      <c r="CO31" s="278" t="s">
        <v>52</v>
      </c>
      <c r="CP31" s="278"/>
      <c r="CQ31" s="278"/>
      <c r="CR31" s="278"/>
      <c r="CS31" s="278"/>
      <c r="CT31" s="278"/>
      <c r="CU31" s="278"/>
      <c r="CV31" s="278"/>
      <c r="CW31" s="278"/>
      <c r="CX31" s="278"/>
      <c r="CY31" s="278"/>
      <c r="CZ31" s="278"/>
      <c r="DA31" s="278"/>
      <c r="DB31" s="278"/>
      <c r="DC31" s="278"/>
      <c r="DD31" s="279"/>
    </row>
    <row r="32" spans="1:108" ht="14.25" customHeight="1" thickBot="1">
      <c r="A32" s="296" t="s">
        <v>28</v>
      </c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7"/>
      <c r="AB32" s="298"/>
      <c r="AC32" s="299"/>
      <c r="AD32" s="299"/>
      <c r="AE32" s="299"/>
      <c r="AF32" s="299"/>
      <c r="AG32" s="299"/>
      <c r="AH32" s="299" t="s">
        <v>28</v>
      </c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299"/>
      <c r="AY32" s="299"/>
      <c r="AZ32" s="299"/>
      <c r="BA32" s="299"/>
      <c r="BB32" s="299"/>
      <c r="BC32" s="292" t="s">
        <v>28</v>
      </c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 t="s">
        <v>28</v>
      </c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 t="s">
        <v>52</v>
      </c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3"/>
    </row>
    <row r="33" spans="1:162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62" ht="16.5" customHeight="1">
      <c r="AC34" s="10"/>
      <c r="AD34" s="10"/>
      <c r="AE34" s="10"/>
      <c r="AF34" s="10"/>
    </row>
    <row r="35" spans="1:162" s="1" customFormat="1" ht="12.75">
      <c r="A35" s="306" t="s">
        <v>301</v>
      </c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41"/>
      <c r="AJ35" s="41"/>
      <c r="AK35" s="41"/>
      <c r="AL35" s="41"/>
      <c r="AM35" s="41"/>
      <c r="AN35" s="41"/>
      <c r="AO35" s="41"/>
      <c r="AP35" s="41"/>
      <c r="AQ35" s="41"/>
      <c r="AR35" s="307"/>
      <c r="AS35" s="307"/>
      <c r="AT35" s="307"/>
      <c r="AU35" s="307"/>
      <c r="AV35" s="307"/>
      <c r="AW35" s="307"/>
      <c r="AX35" s="307"/>
      <c r="AY35" s="307"/>
      <c r="AZ35" s="307"/>
      <c r="BA35" s="307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P35" s="291" t="s">
        <v>270</v>
      </c>
      <c r="BQ35" s="291"/>
      <c r="BR35" s="291"/>
      <c r="BS35" s="291"/>
      <c r="BT35" s="291"/>
      <c r="BU35" s="291"/>
      <c r="BV35" s="291"/>
      <c r="BW35" s="291"/>
      <c r="BX35" s="291"/>
      <c r="BY35" s="291"/>
      <c r="BZ35" s="291"/>
      <c r="CA35" s="291"/>
      <c r="CB35" s="291"/>
      <c r="CC35" s="291"/>
      <c r="CD35" s="291"/>
      <c r="CE35" s="291"/>
      <c r="CF35" s="291"/>
      <c r="CG35" s="291"/>
      <c r="CH35" s="291"/>
      <c r="CI35" s="291"/>
      <c r="CJ35" s="291"/>
      <c r="CK35" s="291"/>
      <c r="CL35" s="291"/>
      <c r="CM35" s="291"/>
      <c r="CN35" s="291"/>
      <c r="CO35" s="291"/>
      <c r="CP35" s="291"/>
      <c r="CQ35" s="291"/>
      <c r="CR35" s="291"/>
      <c r="CS35" s="291"/>
      <c r="CT35" s="291"/>
      <c r="CU35" s="29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</row>
    <row r="36" spans="1:162" s="1" customFormat="1" ht="12.75">
      <c r="A36" s="295" t="s">
        <v>271</v>
      </c>
      <c r="B36" s="295"/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42"/>
      <c r="AM36" s="42"/>
      <c r="AN36" s="42"/>
      <c r="AO36" s="42"/>
      <c r="AP36" s="42"/>
      <c r="AQ36" s="42"/>
      <c r="AR36" s="301" t="s">
        <v>66</v>
      </c>
      <c r="AS36" s="301"/>
      <c r="AT36" s="301"/>
      <c r="AU36" s="301"/>
      <c r="AV36" s="301"/>
      <c r="AW36" s="301"/>
      <c r="AX36" s="301"/>
      <c r="AY36" s="301"/>
      <c r="AZ36" s="301"/>
      <c r="BA36" s="301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P36" s="294" t="s">
        <v>67</v>
      </c>
      <c r="BQ36" s="294"/>
      <c r="BR36" s="294"/>
      <c r="BS36" s="294"/>
      <c r="BT36" s="294"/>
      <c r="BU36" s="294"/>
      <c r="BV36" s="294"/>
      <c r="BW36" s="294"/>
      <c r="BX36" s="294"/>
      <c r="BY36" s="294"/>
      <c r="BZ36" s="294"/>
      <c r="CA36" s="294"/>
      <c r="CB36" s="294"/>
      <c r="CC36" s="294"/>
      <c r="CD36" s="294"/>
      <c r="CE36" s="294"/>
      <c r="CF36" s="294"/>
      <c r="CG36" s="294"/>
      <c r="CH36" s="294"/>
      <c r="CI36" s="294"/>
      <c r="CJ36" s="294"/>
      <c r="CK36" s="294"/>
      <c r="CL36" s="294"/>
      <c r="CM36" s="294"/>
      <c r="CN36" s="294"/>
      <c r="CO36" s="294"/>
      <c r="CP36" s="294"/>
      <c r="CQ36" s="294"/>
      <c r="CR36" s="294"/>
      <c r="CS36" s="294"/>
      <c r="CT36" s="294"/>
      <c r="CU36" s="294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</row>
    <row r="37" spans="1:162" s="1" customFormat="1" ht="20.25" customHeight="1"/>
    <row r="38" spans="1:162" s="1" customFormat="1" ht="12.75">
      <c r="A38" s="295" t="s">
        <v>272</v>
      </c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R38" s="300"/>
      <c r="AS38" s="300"/>
      <c r="AT38" s="300"/>
      <c r="AU38" s="300"/>
      <c r="AV38" s="300"/>
      <c r="AW38" s="300"/>
      <c r="AX38" s="300"/>
      <c r="AY38" s="300"/>
      <c r="AZ38" s="300"/>
      <c r="BA38" s="300"/>
      <c r="BP38" s="291" t="s">
        <v>69</v>
      </c>
      <c r="BQ38" s="291"/>
      <c r="BR38" s="291"/>
      <c r="BS38" s="291"/>
      <c r="BT38" s="291"/>
      <c r="BU38" s="291"/>
      <c r="BV38" s="291"/>
      <c r="BW38" s="291"/>
      <c r="BX38" s="291"/>
      <c r="BY38" s="291"/>
      <c r="BZ38" s="291"/>
      <c r="CA38" s="291"/>
      <c r="CB38" s="291"/>
      <c r="CC38" s="291"/>
      <c r="CD38" s="291"/>
      <c r="CE38" s="291"/>
      <c r="CF38" s="291"/>
      <c r="CG38" s="291"/>
      <c r="CH38" s="291"/>
      <c r="CI38" s="291"/>
      <c r="CJ38" s="291"/>
      <c r="CK38" s="291"/>
      <c r="CL38" s="291"/>
      <c r="CM38" s="291"/>
      <c r="CN38" s="291"/>
      <c r="CO38" s="291"/>
      <c r="CP38" s="291"/>
      <c r="CQ38" s="291"/>
      <c r="CR38" s="291"/>
      <c r="CS38" s="291"/>
      <c r="CT38" s="291"/>
      <c r="CU38" s="291"/>
    </row>
    <row r="39" spans="1:162" s="1" customFormat="1" ht="12.75">
      <c r="A39" s="295" t="s">
        <v>68</v>
      </c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301" t="s">
        <v>66</v>
      </c>
      <c r="AS39" s="301"/>
      <c r="AT39" s="301"/>
      <c r="AU39" s="301"/>
      <c r="AV39" s="301"/>
      <c r="AW39" s="301"/>
      <c r="AX39" s="301"/>
      <c r="AY39" s="301"/>
      <c r="AZ39" s="301"/>
      <c r="BA39" s="30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294" t="s">
        <v>67</v>
      </c>
      <c r="BQ39" s="294"/>
      <c r="BR39" s="294"/>
      <c r="BS39" s="294"/>
      <c r="BT39" s="294"/>
      <c r="BU39" s="294"/>
      <c r="BV39" s="294"/>
      <c r="BW39" s="294"/>
      <c r="BX39" s="294"/>
      <c r="BY39" s="294"/>
      <c r="BZ39" s="294"/>
      <c r="CA39" s="294"/>
      <c r="CB39" s="294"/>
      <c r="CC39" s="294"/>
      <c r="CD39" s="294"/>
      <c r="CE39" s="294"/>
      <c r="CF39" s="294"/>
      <c r="CG39" s="294"/>
      <c r="CH39" s="294"/>
      <c r="CI39" s="294"/>
      <c r="CJ39" s="294"/>
      <c r="CK39" s="294"/>
      <c r="CL39" s="294"/>
      <c r="CM39" s="294"/>
      <c r="CN39" s="294"/>
      <c r="CO39" s="294"/>
      <c r="CP39" s="294"/>
      <c r="CQ39" s="294"/>
      <c r="CR39" s="294"/>
      <c r="CS39" s="294"/>
      <c r="CT39" s="294"/>
      <c r="CU39" s="294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</row>
    <row r="40" spans="1:162" s="1" customFormat="1" ht="12.75">
      <c r="AA40" s="294"/>
      <c r="AB40" s="294"/>
      <c r="AC40" s="294"/>
      <c r="AD40" s="294"/>
      <c r="AE40" s="294"/>
      <c r="AF40" s="294"/>
      <c r="AG40" s="294"/>
      <c r="AH40" s="294"/>
      <c r="AI40" s="294"/>
      <c r="AJ40" s="294"/>
      <c r="AK40" s="294"/>
      <c r="AL40" s="294"/>
      <c r="AM40" s="294"/>
      <c r="AN40" s="294"/>
      <c r="AO40" s="294"/>
      <c r="AP40" s="294"/>
      <c r="AQ40" s="294"/>
      <c r="AR40" s="294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</row>
    <row r="41" spans="1:162" s="1" customFormat="1" ht="20.100000000000001" customHeight="1"/>
    <row r="42" spans="1:162" s="1" customFormat="1" ht="12.75">
      <c r="A42" s="295" t="s">
        <v>273</v>
      </c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43"/>
      <c r="AG42" s="43"/>
      <c r="AH42" s="43"/>
      <c r="AI42" s="43"/>
      <c r="AJ42" s="43"/>
      <c r="AK42" s="43"/>
      <c r="AN42" s="41"/>
      <c r="AO42" s="41"/>
      <c r="AP42" s="41"/>
      <c r="AQ42" s="41"/>
      <c r="AR42" s="300"/>
      <c r="AS42" s="300"/>
      <c r="AT42" s="300"/>
      <c r="AU42" s="300"/>
      <c r="AV42" s="300"/>
      <c r="AW42" s="300"/>
      <c r="AX42" s="300"/>
      <c r="AY42" s="300"/>
      <c r="AZ42" s="300"/>
      <c r="BA42" s="300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291" t="s">
        <v>70</v>
      </c>
      <c r="BQ42" s="291"/>
      <c r="BR42" s="291"/>
      <c r="BS42" s="291"/>
      <c r="BT42" s="291"/>
      <c r="BU42" s="291"/>
      <c r="BV42" s="291"/>
      <c r="BW42" s="291"/>
      <c r="BX42" s="291"/>
      <c r="BY42" s="291"/>
      <c r="BZ42" s="291"/>
      <c r="CA42" s="291"/>
      <c r="CB42" s="291"/>
      <c r="CC42" s="291"/>
      <c r="CD42" s="291"/>
      <c r="CE42" s="291"/>
      <c r="CF42" s="291"/>
      <c r="CG42" s="291"/>
      <c r="CH42" s="291"/>
      <c r="CI42" s="291"/>
      <c r="CJ42" s="291"/>
      <c r="CK42" s="291"/>
      <c r="CL42" s="291"/>
      <c r="CM42" s="291"/>
      <c r="CN42" s="291"/>
      <c r="CO42" s="291"/>
      <c r="CP42" s="291"/>
      <c r="CQ42" s="291"/>
      <c r="CR42" s="291"/>
      <c r="CS42" s="291"/>
      <c r="CT42" s="291"/>
      <c r="CU42" s="29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</row>
    <row r="43" spans="1:162" s="1" customFormat="1" ht="12.75">
      <c r="A43" s="295" t="s">
        <v>274</v>
      </c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  <c r="AG43" s="295"/>
      <c r="AH43" s="295"/>
      <c r="AI43" s="295"/>
      <c r="AJ43" s="295"/>
      <c r="AK43" s="295"/>
      <c r="AN43" s="42"/>
      <c r="AO43" s="42"/>
      <c r="AP43" s="42"/>
      <c r="AQ43" s="42"/>
      <c r="AR43" s="301" t="s">
        <v>66</v>
      </c>
      <c r="AS43" s="301"/>
      <c r="AT43" s="301"/>
      <c r="AU43" s="301"/>
      <c r="AV43" s="301"/>
      <c r="AW43" s="301"/>
      <c r="AX43" s="301"/>
      <c r="AY43" s="301"/>
      <c r="AZ43" s="301"/>
      <c r="BA43" s="301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294" t="s">
        <v>67</v>
      </c>
      <c r="BQ43" s="294"/>
      <c r="BR43" s="294"/>
      <c r="BS43" s="294"/>
      <c r="BT43" s="294"/>
      <c r="BU43" s="294"/>
      <c r="BV43" s="294"/>
      <c r="BW43" s="294"/>
      <c r="BX43" s="294"/>
      <c r="BY43" s="294"/>
      <c r="BZ43" s="294"/>
      <c r="CA43" s="294"/>
      <c r="CB43" s="294"/>
      <c r="CC43" s="294"/>
      <c r="CD43" s="294"/>
      <c r="CE43" s="294"/>
      <c r="CF43" s="294"/>
      <c r="CG43" s="294"/>
      <c r="CH43" s="294"/>
      <c r="CI43" s="294"/>
      <c r="CJ43" s="294"/>
      <c r="CK43" s="294"/>
      <c r="CL43" s="294"/>
      <c r="CM43" s="294"/>
      <c r="CN43" s="294"/>
      <c r="CO43" s="294"/>
      <c r="CP43" s="294"/>
      <c r="CQ43" s="294"/>
      <c r="CR43" s="294"/>
      <c r="CS43" s="294"/>
      <c r="CT43" s="294"/>
      <c r="CU43" s="294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</row>
    <row r="44" spans="1:162" s="1" customFormat="1" ht="20.100000000000001" customHeight="1"/>
    <row r="45" spans="1:162" s="1" customFormat="1" ht="12.75">
      <c r="A45" s="303" t="s">
        <v>71</v>
      </c>
      <c r="B45" s="303"/>
      <c r="C45" s="188" t="s">
        <v>303</v>
      </c>
      <c r="D45" s="188"/>
      <c r="E45" s="188"/>
      <c r="F45" s="188"/>
      <c r="G45" s="188"/>
      <c r="H45" s="305" t="s">
        <v>71</v>
      </c>
      <c r="I45" s="305"/>
      <c r="J45" s="302" t="s">
        <v>302</v>
      </c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3">
        <v>2018</v>
      </c>
      <c r="AD45" s="303"/>
      <c r="AE45" s="303"/>
      <c r="AF45" s="303"/>
      <c r="AG45" s="303"/>
      <c r="AH45" s="304"/>
      <c r="AI45" s="304"/>
      <c r="AJ45" s="11"/>
      <c r="AK45" s="1" t="s">
        <v>72</v>
      </c>
    </row>
    <row r="46" spans="1:162" s="1" customFormat="1" ht="12.75">
      <c r="J46" s="11"/>
    </row>
    <row r="47" spans="1:162" s="1" customFormat="1" ht="12.75"/>
  </sheetData>
  <mergeCells count="191">
    <mergeCell ref="J45:AB45"/>
    <mergeCell ref="AC45:AG45"/>
    <mergeCell ref="A45:B45"/>
    <mergeCell ref="AH45:AI45"/>
    <mergeCell ref="C45:G45"/>
    <mergeCell ref="H45:I45"/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AA40:AR40"/>
    <mergeCell ref="BP36:CU36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8:CU38"/>
    <mergeCell ref="BP39:CU39"/>
    <mergeCell ref="A31:AA31"/>
    <mergeCell ref="AB31:AG31"/>
    <mergeCell ref="AH31:BB31"/>
    <mergeCell ref="BC31:BX31"/>
    <mergeCell ref="BP35:CU35"/>
    <mergeCell ref="BY32:CN32"/>
    <mergeCell ref="CO32:DD32"/>
    <mergeCell ref="BY31:CN31"/>
    <mergeCell ref="CO31:DD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BY29:CN29"/>
    <mergeCell ref="CO29:DD29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BC3:BX3"/>
    <mergeCell ref="A5:AA5"/>
    <mergeCell ref="AB5:AG5"/>
    <mergeCell ref="CO6:DD7"/>
    <mergeCell ref="BC5:BX5"/>
    <mergeCell ref="BY5:CN5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0:AA10"/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9:AA9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</mergeCells>
  <phoneticPr fontId="0" type="noConversion"/>
  <pageMargins left="0.78749999999999998" right="0.39374999999999999" top="0.59027777777777779" bottom="0.39374999999999999" header="0.19652777777777777" footer="0.51180555555555562"/>
  <pageSetup paperSize="9" scale="82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стр1</vt:lpstr>
      <vt:lpstr>стр2</vt:lpstr>
      <vt:lpstr>стр3 (2)</vt:lpstr>
      <vt:lpstr>стр1!Область_печати</vt:lpstr>
      <vt:lpstr>стр2!Область_печати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cp:lastPrinted>2018-11-06T12:44:19Z</cp:lastPrinted>
  <dcterms:created xsi:type="dcterms:W3CDTF">2010-02-04T12:03:32Z</dcterms:created>
  <dcterms:modified xsi:type="dcterms:W3CDTF">2018-12-03T11:50:14Z</dcterms:modified>
</cp:coreProperties>
</file>