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'стр1'!$A$1:$DA$114</definedName>
    <definedName name="_xlnm.Print_Area" localSheetId="1">'стр2'!$A$1:$CG$98</definedName>
  </definedNames>
  <calcPr fullCalcOnLoad="1"/>
</workbook>
</file>

<file path=xl/sharedStrings.xml><?xml version="1.0" encoding="utf-8"?>
<sst xmlns="http://schemas.openxmlformats.org/spreadsheetml/2006/main" count="746" uniqueCount="439">
  <si>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</si>
  <si>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</si>
  <si>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</si>
  <si>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</si>
  <si>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</si>
  <si>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</si>
  <si>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</si>
  <si>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</si>
  <si>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</si>
  <si>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</si>
  <si>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</si>
  <si>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</si>
  <si>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</si>
  <si>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</si>
  <si>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</si>
  <si>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</si>
  <si>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</si>
  <si>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</si>
  <si>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</si>
  <si>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</si>
  <si>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</si>
  <si>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</si>
  <si>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</si>
  <si>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</si>
  <si>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</si>
  <si>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</si>
  <si>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</si>
  <si>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</si>
  <si>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</si>
  <si>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</si>
  <si>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</si>
  <si>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</si>
  <si>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</si>
  <si>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</si>
  <si>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</si>
  <si>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</si>
  <si>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</si>
  <si>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</si>
  <si>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</si>
  <si>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</si>
  <si>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</si>
  <si>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</si>
  <si>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</si>
  <si>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</si>
  <si>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</si>
  <si>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</si>
  <si>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</si>
  <si>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</si>
  <si>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</si>
  <si>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</si>
  <si>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</si>
  <si>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</si>
  <si>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</si>
  <si>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</si>
  <si>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</si>
  <si>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</si>
  <si>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</si>
  <si>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</si>
  <si>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</si>
  <si>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</si>
  <si>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</si>
  <si>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</si>
  <si>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</si>
  <si>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</si>
  <si>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</si>
  <si>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</si>
  <si>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</si>
  <si>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</si>
  <si>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</si>
  <si>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</si>
  <si>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</si>
  <si>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</si>
  <si>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</si>
  <si>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</si>
  <si>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</si>
  <si>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</si>
  <si>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</si>
  <si>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</si>
  <si>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</si>
  <si>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</si>
  <si>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</si>
  <si>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</si>
  <si>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</si>
  <si>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</si>
  <si>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</si>
  <si>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</si>
  <si>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</si>
  <si>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</si>
  <si>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</si>
  <si>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</si>
  <si>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</si>
  <si>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</si>
  <si>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</si>
  <si>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</si>
  <si>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</si>
  <si>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</si>
  <si>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</si>
  <si>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</si>
  <si>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</si>
  <si>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</si>
  <si>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</si>
  <si>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</si>
  <si>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</si>
  <si>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</si>
  <si>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</si>
  <si>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</si>
  <si>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</si>
  <si>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</si>
  <si>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</si>
  <si>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</si>
  <si>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</si>
  <si>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</si>
  <si>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</si>
  <si>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</si>
  <si>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</si>
  <si>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</si>
  <si>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</si>
  <si>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</si>
  <si>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</si>
  <si>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</si>
  <si>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</si>
  <si>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</si>
  <si>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</si>
  <si>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</si>
  <si>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</si>
  <si>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</si>
  <si>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</si>
  <si>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</si>
  <si>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</si>
  <si>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</si>
  <si>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</si>
  <si>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</si>
  <si>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</si>
  <si>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</si>
  <si>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</si>
  <si>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</si>
  <si>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</si>
  <si>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</si>
  <si>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</si>
  <si>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</si>
  <si>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</si>
  <si>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</si>
  <si>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</si>
  <si>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</si>
  <si>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</si>
  <si>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</si>
  <si>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</si>
  <si>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</si>
  <si>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</si>
  <si>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</si>
  <si>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</si>
  <si>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</si>
  <si>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</si>
  <si>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</si>
  <si>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</si>
  <si>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</si>
  <si>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</si>
  <si>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</si>
  <si>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</si>
  <si>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</si>
  <si>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</si>
  <si>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</si>
  <si>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</si>
  <si>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</si>
  <si>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</si>
  <si>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</si>
  <si>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</si>
  <si>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</si>
  <si>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</si>
  <si>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</si>
  <si>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</si>
  <si>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</si>
  <si>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06</t>
  </si>
  <si>
    <t>Расходы на реализацию мероприятий федеральной целевой программы " Устойчивое развитие сельских территорий на 2014-2014 годы и на период до 2020 года" в рамках подпрограммы "Устойчивое развитие территории Песчанокопского сельского поселения на 2014-2017 годы и на период до 2020 года" муниципальной прграммы Песчанокопского сельского поселения " Развитие сельского хозяйства и регулирование рынков сельскохозяйственной продукции, сырья и продовольствия" (Бюджетные инвестиции в объекты капитального строительства государственной (муниципальной) собственности) (Увеличение стоимости основных средств)</t>
  </si>
  <si>
    <t>951 0405 1465018 414 310</t>
  </si>
  <si>
    <t>Мероприятия по обеспечению защиты населения на воде в рамках подпрограммы "Обеспечение безопасности на воде" муниципальной программы Песчанокопского сельского поселения "Защита населения и территории от чрезвычайных ситуаций. Обеспечение пожарной безопасности и безопасности людей на водных объектах" (Прочая закупка товаров. работ и услуг для обеспечения государственных (муниципальных) нужд) (Прочие работы, услуги)</t>
  </si>
  <si>
    <t>951 0406 0332830 244 226</t>
  </si>
  <si>
    <t xml:space="preserve">Расходы на ремонт и обслуживание объектов газоснабжения 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
</t>
  </si>
  <si>
    <t>951 0502 0112819 244 226</t>
  </si>
  <si>
    <t>Расходы на изготовление проектно-сметной документации по реконструкции очистных сооружений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работы, услуги)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</si>
  <si>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(Коммунальные услуги)</t>
  </si>
  <si>
    <t>951 0503 0132842 244 223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</si>
  <si>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врамках подпрограммы "Энергосберегающие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энергегики" (Прочая закупка товаров, работ и услуг для обеспечения государственных (муниципальных) нужд) (Работы, услуги по содержанию имущества)</t>
  </si>
  <si>
    <t>951 0503 1012813 244 225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</si>
  <si>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</si>
  <si>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</si>
  <si>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</si>
  <si>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</si>
  <si>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</si>
  <si>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</si>
  <si>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</si>
  <si>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</si>
  <si>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</si>
  <si>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</si>
  <si>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</si>
  <si>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</si>
  <si>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</si>
  <si>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</si>
  <si>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</si>
  <si>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</si>
  <si>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</si>
  <si>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</si>
  <si>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</si>
  <si>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</si>
  <si>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</si>
  <si>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</si>
  <si>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</si>
  <si>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</si>
  <si>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</si>
  <si>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</si>
  <si>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</si>
  <si>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</si>
  <si>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</si>
  <si>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</si>
  <si>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</si>
  <si>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</si>
  <si>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</si>
  <si>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</si>
  <si>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</si>
  <si>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</si>
  <si>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</si>
  <si>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</si>
  <si>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</si>
  <si>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</si>
  <si>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</si>
  <si>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</si>
  <si>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</si>
  <si>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</si>
  <si>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</si>
  <si>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</si>
  <si>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</si>
  <si>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</si>
  <si>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</si>
  <si>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</si>
  <si>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</si>
  <si>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</si>
  <si>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</si>
  <si>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</si>
  <si>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</si>
  <si>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</si>
  <si>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</si>
  <si>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</si>
  <si>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</si>
  <si>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Земельный налог с физических лиц, обладающих земельным участком, расположенным в границах сельских поселений (прочие поступления)
</t>
  </si>
  <si>
    <t>182 1 06 06043 10 4000 110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</si>
  <si>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</si>
  <si>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</si>
  <si>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</si>
  <si>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</si>
  <si>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</si>
  <si>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</si>
  <si>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</si>
  <si>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</si>
  <si>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</si>
  <si>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</si>
  <si>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</si>
  <si>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</si>
  <si>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</si>
  <si>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</si>
  <si>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</si>
  <si>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</si>
  <si>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</si>
  <si>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</si>
  <si>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</si>
  <si>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</si>
  <si>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</si>
  <si>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</si>
  <si>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</si>
  <si>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</si>
  <si>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</si>
  <si>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</si>
  <si>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</si>
  <si>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</si>
  <si>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</si>
  <si>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</si>
  <si>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</si>
  <si>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</si>
  <si>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</si>
  <si>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</si>
  <si>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</si>
  <si>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</si>
  <si>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</si>
  <si>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</si>
  <si>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</si>
  <si>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</si>
  <si>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</si>
  <si>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</si>
  <si>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</si>
  <si>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</si>
  <si>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</si>
  <si>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</si>
  <si>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</si>
  <si>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</si>
  <si>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</si>
  <si>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</si>
  <si>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</si>
  <si>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</si>
  <si>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</si>
  <si>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</si>
  <si>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</si>
  <si>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</si>
  <si>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</si>
  <si>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</si>
  <si>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</si>
  <si>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</si>
  <si>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</si>
  <si>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</si>
  <si>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</si>
  <si>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</si>
  <si>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</si>
  <si>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июля</t>
  </si>
  <si>
    <t>01.07.2015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</si>
  <si>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</si>
  <si>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</si>
  <si>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</si>
  <si>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</si>
  <si>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</si>
  <si>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</si>
  <si>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</si>
  <si>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</si>
  <si>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</si>
  <si>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</si>
  <si>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</si>
  <si>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</si>
  <si>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</si>
  <si>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</si>
  <si>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</si>
  <si>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</si>
  <si>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</si>
  <si>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</si>
  <si>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</si>
  <si>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</si>
  <si>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</si>
  <si>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</si>
  <si>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</si>
  <si>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</si>
  <si>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</si>
  <si>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</si>
  <si>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</si>
  <si>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</si>
  <si>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</si>
  <si>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</si>
  <si>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</si>
  <si>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</si>
  <si>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</si>
  <si>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</si>
  <si>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</si>
  <si>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</si>
  <si>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</si>
  <si>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</si>
  <si>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</si>
  <si>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</si>
  <si>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</si>
  <si>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</si>
  <si>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</si>
  <si>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</si>
  <si>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</si>
  <si>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</si>
  <si>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</si>
  <si>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</si>
  <si>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</si>
  <si>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</si>
  <si>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</si>
  <si>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</si>
  <si>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</si>
  <si>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</si>
  <si>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</si>
  <si>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</si>
  <si>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</si>
  <si>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</si>
  <si>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</si>
  <si>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</si>
  <si>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</si>
  <si>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</si>
  <si>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</si>
  <si>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</si>
  <si>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</si>
  <si>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</si>
  <si>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</si>
  <si>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</si>
  <si>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</si>
  <si>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</si>
  <si>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</si>
  <si>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</si>
  <si>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</si>
  <si>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</si>
  <si>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</si>
  <si>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</si>
  <si>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</si>
  <si>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</si>
  <si>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</si>
  <si>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</si>
  <si>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</si>
  <si>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</si>
  <si>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</si>
  <si>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</si>
  <si>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</si>
  <si>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</si>
  <si>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</si>
  <si>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</si>
  <si>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</si>
  <si>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</si>
  <si>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</si>
  <si>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</si>
  <si>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</si>
  <si>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</si>
  <si>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</si>
  <si>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</si>
  <si>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</si>
  <si>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</si>
  <si>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</si>
  <si>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</si>
  <si>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</si>
  <si>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</si>
  <si>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(Прочие работы, услуги)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</si>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</sst>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68" fontId="1" fillId="0" borderId="15" xfId="0" applyNumberFormat="1" applyFont="1" applyFill="1" applyBorder="1" applyAlignment="1">
      <alignment horizontal="left" vertical="center" wrapText="1"/>
    </xf>
    <xf numFmtId="168" fontId="1" fillId="0" borderId="16" xfId="0" applyNumberFormat="1" applyFont="1" applyFill="1" applyBorder="1" applyAlignment="1">
      <alignment horizontal="left" vertical="center" wrapText="1"/>
    </xf>
    <xf numFmtId="168" fontId="1" fillId="0" borderId="17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7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3"/>
  <sheetViews>
    <sheetView zoomScaleSheetLayoutView="100" zoomScalePageLayoutView="0" workbookViewId="0" topLeftCell="A1">
      <selection activeCell="BB19" sqref="BB19:BW19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8" t="s">
        <v>404</v>
      </c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</row>
    <row r="3" spans="20:103" s="2" customFormat="1" ht="15" customHeight="1">
      <c r="T3" s="3" t="s">
        <v>358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4" t="s">
        <v>359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8" t="s">
        <v>339</v>
      </c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H4" s="75" t="s">
        <v>360</v>
      </c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351</v>
      </c>
      <c r="AC5" s="2"/>
      <c r="AD5" s="2"/>
      <c r="AE5" s="2"/>
      <c r="AF5" s="2"/>
      <c r="AG5" s="2"/>
      <c r="AH5" s="2"/>
      <c r="AI5" s="2"/>
      <c r="AJ5" s="2"/>
      <c r="AK5" s="79" t="s">
        <v>361</v>
      </c>
      <c r="AL5" s="79"/>
      <c r="AM5" s="79"/>
      <c r="AN5" s="79"/>
      <c r="AO5" s="79"/>
      <c r="AP5" s="79"/>
      <c r="AQ5" s="79"/>
      <c r="AR5" s="77" t="s">
        <v>310</v>
      </c>
      <c r="AS5" s="77"/>
      <c r="AT5" s="77"/>
      <c r="AU5" s="77"/>
      <c r="AV5" s="77"/>
      <c r="AW5" s="77"/>
      <c r="AX5" s="77"/>
      <c r="AY5" s="77"/>
      <c r="AZ5" s="77"/>
      <c r="BA5" s="77"/>
      <c r="BB5" s="12" t="s">
        <v>202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72">
        <v>20</v>
      </c>
      <c r="BQ5" s="72"/>
      <c r="BR5" s="72"/>
      <c r="BS5" s="72"/>
      <c r="BT5" s="78"/>
      <c r="BU5" s="78"/>
      <c r="BV5" s="78"/>
      <c r="BW5" s="2" t="s">
        <v>362</v>
      </c>
      <c r="BX5" s="2"/>
      <c r="BY5" s="2"/>
      <c r="BZ5" s="2"/>
      <c r="CA5" s="2"/>
      <c r="CB5" s="2"/>
      <c r="CC5" s="2"/>
      <c r="CD5" s="2"/>
      <c r="CE5" s="2"/>
      <c r="CF5" s="13" t="s">
        <v>363</v>
      </c>
      <c r="CG5" s="2"/>
      <c r="CH5" s="76" t="s">
        <v>311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</row>
    <row r="6" spans="1:103" s="5" customFormat="1" ht="14.25" customHeight="1">
      <c r="A6" s="2" t="s">
        <v>364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365</v>
      </c>
      <c r="CG6" s="2"/>
      <c r="CH6" s="76" t="s">
        <v>366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</row>
    <row r="7" spans="1:103" s="5" customFormat="1" ht="12.75" customHeight="1">
      <c r="A7" s="2" t="s">
        <v>367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7" t="s">
        <v>368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2"/>
      <c r="CA7" s="2"/>
      <c r="CB7" s="2"/>
      <c r="CC7" s="2"/>
      <c r="CD7" s="2"/>
      <c r="CE7" s="2"/>
      <c r="CF7" s="13" t="s">
        <v>369</v>
      </c>
      <c r="CG7" s="2"/>
      <c r="CH7" s="76" t="s">
        <v>370</v>
      </c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</row>
    <row r="8" spans="1:103" s="5" customFormat="1" ht="15" customHeight="1">
      <c r="A8" s="72" t="s">
        <v>47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3" t="s">
        <v>48</v>
      </c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2"/>
      <c r="CA8" s="2"/>
      <c r="CB8" s="2"/>
      <c r="CC8" s="80" t="s">
        <v>193</v>
      </c>
      <c r="CD8" s="80"/>
      <c r="CE8" s="80"/>
      <c r="CF8" s="80"/>
      <c r="CG8" s="2"/>
      <c r="CH8" s="76" t="s">
        <v>192</v>
      </c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</row>
    <row r="9" spans="1:103" s="5" customFormat="1" ht="15" customHeight="1">
      <c r="A9" s="82" t="s">
        <v>434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</row>
    <row r="10" spans="1:103" s="5" customFormat="1" ht="15" customHeight="1">
      <c r="A10" s="2" t="s">
        <v>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5" t="s">
        <v>50</v>
      </c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</row>
    <row r="11" spans="1:96" ht="19.5" customHeight="1">
      <c r="A11" s="81" t="s">
        <v>51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</row>
    <row r="12" spans="1:102" ht="42.75" customHeight="1">
      <c r="A12" s="83" t="s">
        <v>52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 t="s">
        <v>53</v>
      </c>
      <c r="AG12" s="84"/>
      <c r="AH12" s="84"/>
      <c r="AI12" s="84"/>
      <c r="AJ12" s="84"/>
      <c r="AK12" s="84"/>
      <c r="AL12" s="83" t="s">
        <v>350</v>
      </c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 t="s">
        <v>54</v>
      </c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 t="s">
        <v>55</v>
      </c>
      <c r="BY12" s="83"/>
      <c r="BZ12" s="83"/>
      <c r="CA12" s="83"/>
      <c r="CB12" s="83"/>
      <c r="CC12" s="83"/>
      <c r="CD12" s="83"/>
      <c r="CE12" s="83"/>
      <c r="CF12" s="83" t="s">
        <v>56</v>
      </c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</row>
    <row r="13" spans="1:102" ht="12.75">
      <c r="A13" s="90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>
        <v>3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83">
        <v>5</v>
      </c>
      <c r="BY13" s="83"/>
      <c r="BZ13" s="83"/>
      <c r="CA13" s="83"/>
      <c r="CB13" s="83"/>
      <c r="CC13" s="83"/>
      <c r="CD13" s="83"/>
      <c r="CE13" s="83"/>
      <c r="CF13" s="83">
        <v>6</v>
      </c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</row>
    <row r="14" spans="1:103" ht="15.75" customHeight="1">
      <c r="A14" s="86" t="s">
        <v>435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7" t="s">
        <v>57</v>
      </c>
      <c r="AG14" s="87"/>
      <c r="AH14" s="87"/>
      <c r="AI14" s="87"/>
      <c r="AJ14" s="87"/>
      <c r="AK14" s="87"/>
      <c r="AL14" s="39" t="s">
        <v>111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>
        <f>BB15+BB97</f>
        <v>58121600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1">
        <f>BX15+BX97</f>
        <v>29534188.83</v>
      </c>
      <c r="BY14" s="41"/>
      <c r="BZ14" s="41"/>
      <c r="CA14" s="41"/>
      <c r="CB14" s="41"/>
      <c r="CC14" s="41"/>
      <c r="CD14" s="41"/>
      <c r="CE14" s="41"/>
      <c r="CF14" s="41">
        <f>BB14-BX14</f>
        <v>28587411.17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1">
        <f>BX14/BB14*100</f>
        <v>50.814480038402245</v>
      </c>
    </row>
    <row r="15" spans="1:103" ht="12.75" customHeight="1">
      <c r="A15" s="89" t="s">
        <v>58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55" t="s">
        <v>57</v>
      </c>
      <c r="AG15" s="56"/>
      <c r="AH15" s="56"/>
      <c r="AI15" s="56"/>
      <c r="AJ15" s="56"/>
      <c r="AK15" s="57"/>
      <c r="AL15" s="55" t="s">
        <v>60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7"/>
      <c r="BB15" s="61">
        <f>BB17+BB36++BB60+BB77+BB86+BB94+BB30</f>
        <v>29829300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33"/>
      <c r="BX15" s="64">
        <f>BX17+BX36+BX60+BX77+BX94+BX30+BX86</f>
        <v>12272631.83</v>
      </c>
      <c r="BY15" s="65"/>
      <c r="BZ15" s="65"/>
      <c r="CA15" s="65"/>
      <c r="CB15" s="65"/>
      <c r="CC15" s="65"/>
      <c r="CD15" s="65"/>
      <c r="CE15" s="66"/>
      <c r="CF15" s="64">
        <f>BB15-BX15</f>
        <v>17556668.17</v>
      </c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  <c r="CY15" s="1" t="e">
        <f>#REF!/#REF!*100</f>
        <v>#REF!</v>
      </c>
    </row>
    <row r="16" spans="1:103" s="19" customFormat="1" ht="12" customHeight="1">
      <c r="A16" s="88" t="s">
        <v>59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58"/>
      <c r="AG16" s="59"/>
      <c r="AH16" s="59"/>
      <c r="AI16" s="59"/>
      <c r="AJ16" s="59"/>
      <c r="AK16" s="60"/>
      <c r="AL16" s="58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  <c r="BB16" s="32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63"/>
      <c r="BX16" s="67"/>
      <c r="BY16" s="68"/>
      <c r="BZ16" s="68"/>
      <c r="CA16" s="68"/>
      <c r="CB16" s="68"/>
      <c r="CC16" s="68"/>
      <c r="CD16" s="68"/>
      <c r="CE16" s="69"/>
      <c r="CF16" s="67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  <c r="CY16" s="1">
        <f>BX15/BB15*100</f>
        <v>41.142875729567905</v>
      </c>
    </row>
    <row r="17" spans="1:103" s="19" customFormat="1" ht="16.5" customHeight="1">
      <c r="A17" s="86" t="s">
        <v>61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39" t="s">
        <v>57</v>
      </c>
      <c r="AG17" s="39"/>
      <c r="AH17" s="39"/>
      <c r="AI17" s="39"/>
      <c r="AJ17" s="39"/>
      <c r="AK17" s="39"/>
      <c r="AL17" s="39" t="s">
        <v>62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>
        <f>BB18</f>
        <v>10808000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1">
        <f>BX18</f>
        <v>3602314.8600000003</v>
      </c>
      <c r="BY17" s="41"/>
      <c r="BZ17" s="41"/>
      <c r="CA17" s="41"/>
      <c r="CB17" s="41"/>
      <c r="CC17" s="41"/>
      <c r="CD17" s="41"/>
      <c r="CE17" s="41"/>
      <c r="CF17" s="41">
        <f>BB17-BX17</f>
        <v>7205685.14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1">
        <f aca="true" t="shared" si="0" ref="CY17:CY74">BX17/BB17*100</f>
        <v>33.330078275351596</v>
      </c>
    </row>
    <row r="18" spans="1:116" ht="16.5" customHeight="1">
      <c r="A18" s="97" t="s">
        <v>63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57</v>
      </c>
      <c r="AG18" s="98"/>
      <c r="AH18" s="98"/>
      <c r="AI18" s="98"/>
      <c r="AJ18" s="98"/>
      <c r="AK18" s="98"/>
      <c r="AL18" s="39" t="s">
        <v>64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>
        <f>BB19</f>
        <v>10808000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96">
        <f>BX19+BX22+BX26</f>
        <v>3602314.8600000003</v>
      </c>
      <c r="BY18" s="96"/>
      <c r="BZ18" s="96"/>
      <c r="CA18" s="96"/>
      <c r="CB18" s="96"/>
      <c r="CC18" s="96"/>
      <c r="CD18" s="96"/>
      <c r="CE18" s="96"/>
      <c r="CF18" s="41">
        <f>BB18-BX18</f>
        <v>7205685.14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">
        <f t="shared" si="0"/>
        <v>33.330078275351596</v>
      </c>
      <c r="DL18" s="1">
        <f>BX18*100/BB18</f>
        <v>33.330078275351596</v>
      </c>
    </row>
    <row r="19" spans="1:103" s="19" customFormat="1" ht="87.75" customHeight="1">
      <c r="A19" s="111" t="s">
        <v>203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39" t="s">
        <v>57</v>
      </c>
      <c r="AG19" s="39"/>
      <c r="AH19" s="39"/>
      <c r="AI19" s="39"/>
      <c r="AJ19" s="39"/>
      <c r="AK19" s="39"/>
      <c r="AL19" s="39" t="s">
        <v>345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>
        <v>10808000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>
        <f>BX20+BX21</f>
        <v>3541525.04</v>
      </c>
      <c r="BY19" s="41"/>
      <c r="BZ19" s="41"/>
      <c r="CA19" s="41"/>
      <c r="CB19" s="41"/>
      <c r="CC19" s="41"/>
      <c r="CD19" s="41"/>
      <c r="CE19" s="41"/>
      <c r="CF19" s="41">
        <f>BB19-BX19</f>
        <v>7266474.96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19">
        <f t="shared" si="0"/>
        <v>32.767626202812735</v>
      </c>
    </row>
    <row r="20" spans="1:103" s="19" customFormat="1" ht="98.25" customHeight="1">
      <c r="A20" s="93" t="s">
        <v>297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5"/>
      <c r="AF20" s="36" t="s">
        <v>57</v>
      </c>
      <c r="AG20" s="36"/>
      <c r="AH20" s="36"/>
      <c r="AI20" s="36"/>
      <c r="AJ20" s="36"/>
      <c r="AK20" s="36"/>
      <c r="AL20" s="36" t="s">
        <v>346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65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4">
        <v>3541513.81</v>
      </c>
      <c r="BY20" s="34"/>
      <c r="BZ20" s="34"/>
      <c r="CA20" s="34"/>
      <c r="CB20" s="34"/>
      <c r="CC20" s="34"/>
      <c r="CD20" s="34"/>
      <c r="CE20" s="34"/>
      <c r="CF20" s="34">
        <f>-BX20</f>
        <v>-3541513.81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19" t="e">
        <f t="shared" si="0"/>
        <v>#VALUE!</v>
      </c>
    </row>
    <row r="21" spans="1:103" s="19" customFormat="1" ht="87.75" customHeight="1">
      <c r="A21" s="93" t="s">
        <v>384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36" t="s">
        <v>57</v>
      </c>
      <c r="AG21" s="36"/>
      <c r="AH21" s="36"/>
      <c r="AI21" s="36"/>
      <c r="AJ21" s="36"/>
      <c r="AK21" s="36"/>
      <c r="AL21" s="36" t="s">
        <v>385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65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4">
        <v>11.23</v>
      </c>
      <c r="BY21" s="34"/>
      <c r="BZ21" s="34"/>
      <c r="CA21" s="34"/>
      <c r="CB21" s="34"/>
      <c r="CC21" s="34"/>
      <c r="CD21" s="34"/>
      <c r="CE21" s="34"/>
      <c r="CF21" s="34">
        <f>-BX21</f>
        <v>-11.23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19" t="e">
        <f>BX21/BB21*100</f>
        <v>#VALUE!</v>
      </c>
    </row>
    <row r="22" spans="1:102" s="19" customFormat="1" ht="107.25" customHeight="1">
      <c r="A22" s="92" t="s">
        <v>204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39" t="s">
        <v>57</v>
      </c>
      <c r="AG22" s="39"/>
      <c r="AH22" s="39"/>
      <c r="AI22" s="39"/>
      <c r="AJ22" s="39"/>
      <c r="AK22" s="39"/>
      <c r="AL22" s="39" t="s">
        <v>149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 t="s">
        <v>65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>
        <f>BX23+BX24+BX25</f>
        <v>12505.35</v>
      </c>
      <c r="BY22" s="41"/>
      <c r="BZ22" s="41"/>
      <c r="CA22" s="41"/>
      <c r="CB22" s="41"/>
      <c r="CC22" s="41"/>
      <c r="CD22" s="41"/>
      <c r="CE22" s="41"/>
      <c r="CF22" s="41">
        <f>-BX22</f>
        <v>-12505.35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9" customFormat="1" ht="119.25" customHeight="1">
      <c r="A23" s="47" t="s">
        <v>205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36" t="s">
        <v>57</v>
      </c>
      <c r="AG23" s="36"/>
      <c r="AH23" s="36"/>
      <c r="AI23" s="36"/>
      <c r="AJ23" s="36"/>
      <c r="AK23" s="36"/>
      <c r="AL23" s="36" t="s">
        <v>158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 t="s">
        <v>65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4">
        <v>12243.67</v>
      </c>
      <c r="BY23" s="34"/>
      <c r="BZ23" s="34"/>
      <c r="CA23" s="34"/>
      <c r="CB23" s="34"/>
      <c r="CC23" s="34"/>
      <c r="CD23" s="34"/>
      <c r="CE23" s="34"/>
      <c r="CF23" s="34">
        <f aca="true" t="shared" si="1" ref="CF23:CF29">CT23-BX23</f>
        <v>-12243.67</v>
      </c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</row>
    <row r="24" spans="1:102" s="19" customFormat="1" ht="109.5" customHeight="1">
      <c r="A24" s="47" t="s">
        <v>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36" t="s">
        <v>57</v>
      </c>
      <c r="AG24" s="36"/>
      <c r="AH24" s="36"/>
      <c r="AI24" s="36"/>
      <c r="AJ24" s="36"/>
      <c r="AK24" s="36"/>
      <c r="AL24" s="36" t="s">
        <v>438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 t="s">
        <v>65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4">
        <v>88.86</v>
      </c>
      <c r="BY24" s="34"/>
      <c r="BZ24" s="34"/>
      <c r="CA24" s="34"/>
      <c r="CB24" s="34"/>
      <c r="CC24" s="34"/>
      <c r="CD24" s="34"/>
      <c r="CE24" s="34"/>
      <c r="CF24" s="34">
        <f>CT24-BX24</f>
        <v>-88.86</v>
      </c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</row>
    <row r="25" spans="1:102" s="19" customFormat="1" ht="127.5" customHeight="1">
      <c r="A25" s="47" t="s">
        <v>237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36" t="s">
        <v>57</v>
      </c>
      <c r="AG25" s="36"/>
      <c r="AH25" s="36"/>
      <c r="AI25" s="36"/>
      <c r="AJ25" s="36"/>
      <c r="AK25" s="36"/>
      <c r="AL25" s="36" t="s">
        <v>238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 t="s">
        <v>65</v>
      </c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4">
        <v>172.82</v>
      </c>
      <c r="BY25" s="34"/>
      <c r="BZ25" s="34"/>
      <c r="CA25" s="34"/>
      <c r="CB25" s="34"/>
      <c r="CC25" s="34"/>
      <c r="CD25" s="34"/>
      <c r="CE25" s="34"/>
      <c r="CF25" s="34">
        <f>CT25-BX25</f>
        <v>-172.82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</row>
    <row r="26" spans="1:102" s="20" customFormat="1" ht="51.75" customHeight="1">
      <c r="A26" s="92" t="s">
        <v>207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39" t="s">
        <v>57</v>
      </c>
      <c r="AG26" s="39"/>
      <c r="AH26" s="39"/>
      <c r="AI26" s="39"/>
      <c r="AJ26" s="39"/>
      <c r="AK26" s="39"/>
      <c r="AL26" s="39" t="s">
        <v>150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 t="s">
        <v>65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>
        <f>BX27+BX29+BX28</f>
        <v>48284.47</v>
      </c>
      <c r="BY26" s="41"/>
      <c r="BZ26" s="41"/>
      <c r="CA26" s="41"/>
      <c r="CB26" s="41"/>
      <c r="CC26" s="41"/>
      <c r="CD26" s="41"/>
      <c r="CE26" s="41"/>
      <c r="CF26" s="41">
        <f t="shared" si="1"/>
        <v>-48284.47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02" s="19" customFormat="1" ht="74.25" customHeight="1">
      <c r="A27" s="47" t="s">
        <v>206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36" t="s">
        <v>57</v>
      </c>
      <c r="AG27" s="36"/>
      <c r="AH27" s="36"/>
      <c r="AI27" s="36"/>
      <c r="AJ27" s="36"/>
      <c r="AK27" s="36"/>
      <c r="AL27" s="36" t="s">
        <v>151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 t="s">
        <v>65</v>
      </c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4">
        <v>45381.5</v>
      </c>
      <c r="BY27" s="34"/>
      <c r="BZ27" s="34"/>
      <c r="CA27" s="34"/>
      <c r="CB27" s="34"/>
      <c r="CC27" s="34"/>
      <c r="CD27" s="34"/>
      <c r="CE27" s="34"/>
      <c r="CF27" s="34">
        <f t="shared" si="1"/>
        <v>-45381.5</v>
      </c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</row>
    <row r="28" spans="1:102" s="19" customFormat="1" ht="60" customHeight="1">
      <c r="A28" s="47" t="s">
        <v>387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36" t="s">
        <v>57</v>
      </c>
      <c r="AG28" s="36"/>
      <c r="AH28" s="36"/>
      <c r="AI28" s="36"/>
      <c r="AJ28" s="36"/>
      <c r="AK28" s="36"/>
      <c r="AL28" s="36" t="s">
        <v>386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 t="s">
        <v>65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4">
        <v>807.97</v>
      </c>
      <c r="BY28" s="34"/>
      <c r="BZ28" s="34"/>
      <c r="CA28" s="34"/>
      <c r="CB28" s="34"/>
      <c r="CC28" s="34"/>
      <c r="CD28" s="34"/>
      <c r="CE28" s="34"/>
      <c r="CF28" s="34">
        <f t="shared" si="1"/>
        <v>-807.97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spans="1:102" s="19" customFormat="1" ht="72.75" customHeight="1">
      <c r="A29" s="47" t="s">
        <v>209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36" t="s">
        <v>57</v>
      </c>
      <c r="AG29" s="36"/>
      <c r="AH29" s="36"/>
      <c r="AI29" s="36"/>
      <c r="AJ29" s="36"/>
      <c r="AK29" s="36"/>
      <c r="AL29" s="36" t="s">
        <v>313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 t="s">
        <v>65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4">
        <v>2095</v>
      </c>
      <c r="BY29" s="34"/>
      <c r="BZ29" s="34"/>
      <c r="CA29" s="34"/>
      <c r="CB29" s="34"/>
      <c r="CC29" s="34"/>
      <c r="CD29" s="34"/>
      <c r="CE29" s="34"/>
      <c r="CF29" s="34">
        <f t="shared" si="1"/>
        <v>-2095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3" s="19" customFormat="1" ht="32.25" customHeight="1">
      <c r="A30" s="99" t="s">
        <v>327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  <c r="AF30" s="39" t="s">
        <v>57</v>
      </c>
      <c r="AG30" s="39"/>
      <c r="AH30" s="39"/>
      <c r="AI30" s="39"/>
      <c r="AJ30" s="39"/>
      <c r="AK30" s="39"/>
      <c r="AL30" s="39" t="s">
        <v>332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>
        <f>BB31</f>
        <v>3691400</v>
      </c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121">
        <f>BX31</f>
        <v>1999664.3699999999</v>
      </c>
      <c r="BY30" s="121"/>
      <c r="BZ30" s="121"/>
      <c r="CA30" s="121"/>
      <c r="CB30" s="121"/>
      <c r="CC30" s="121"/>
      <c r="CD30" s="121"/>
      <c r="CE30" s="121"/>
      <c r="CF30" s="121">
        <f aca="true" t="shared" si="2" ref="CF30:CF38">BB30-BX30</f>
        <v>1691735.6300000001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9">
        <f aca="true" t="shared" si="3" ref="CY30:CY35">BX30/BB30*100</f>
        <v>54.17089369886764</v>
      </c>
    </row>
    <row r="31" spans="1:103" s="19" customFormat="1" ht="36" customHeight="1">
      <c r="A31" s="71" t="s">
        <v>159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39" t="s">
        <v>57</v>
      </c>
      <c r="AG31" s="39"/>
      <c r="AH31" s="39"/>
      <c r="AI31" s="39"/>
      <c r="AJ31" s="39"/>
      <c r="AK31" s="39"/>
      <c r="AL31" s="39" t="s">
        <v>333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>
        <f>BB32+BB33+BB34+BB35</f>
        <v>3691400</v>
      </c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1">
        <f>BX32+BX33+BX34+BX35</f>
        <v>1999664.3699999999</v>
      </c>
      <c r="BY31" s="41"/>
      <c r="BZ31" s="41"/>
      <c r="CA31" s="41"/>
      <c r="CB31" s="41"/>
      <c r="CC31" s="41"/>
      <c r="CD31" s="41"/>
      <c r="CE31" s="41"/>
      <c r="CF31" s="121">
        <f t="shared" si="2"/>
        <v>1691735.6300000001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9">
        <f t="shared" si="3"/>
        <v>54.17089369886764</v>
      </c>
    </row>
    <row r="32" spans="1:103" s="19" customFormat="1" ht="79.5" customHeight="1">
      <c r="A32" s="43" t="s">
        <v>188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36" t="s">
        <v>57</v>
      </c>
      <c r="AG32" s="36"/>
      <c r="AH32" s="36"/>
      <c r="AI32" s="36"/>
      <c r="AJ32" s="36"/>
      <c r="AK32" s="36"/>
      <c r="AL32" s="36" t="s">
        <v>331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>
        <v>1128900</v>
      </c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4">
        <v>650341.9</v>
      </c>
      <c r="BY32" s="34"/>
      <c r="BZ32" s="34"/>
      <c r="CA32" s="34"/>
      <c r="CB32" s="34"/>
      <c r="CC32" s="34"/>
      <c r="CD32" s="34"/>
      <c r="CE32" s="34"/>
      <c r="CF32" s="91">
        <f t="shared" si="2"/>
        <v>478558.1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19">
        <f t="shared" si="3"/>
        <v>57.60845956240589</v>
      </c>
    </row>
    <row r="33" spans="1:103" s="19" customFormat="1" ht="87.75" customHeight="1">
      <c r="A33" s="43" t="s">
        <v>210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36" t="s">
        <v>57</v>
      </c>
      <c r="AG33" s="36"/>
      <c r="AH33" s="36"/>
      <c r="AI33" s="36"/>
      <c r="AJ33" s="36"/>
      <c r="AK33" s="36"/>
      <c r="AL33" s="36" t="s">
        <v>330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>
        <v>42100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4">
        <v>18180.09</v>
      </c>
      <c r="BY33" s="34"/>
      <c r="BZ33" s="34"/>
      <c r="CA33" s="34"/>
      <c r="CB33" s="34"/>
      <c r="CC33" s="34"/>
      <c r="CD33" s="34"/>
      <c r="CE33" s="34"/>
      <c r="CF33" s="91">
        <f t="shared" si="2"/>
        <v>23919.91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19">
        <f t="shared" si="3"/>
        <v>43.18311163895487</v>
      </c>
    </row>
    <row r="34" spans="1:103" s="19" customFormat="1" ht="67.5" customHeight="1">
      <c r="A34" s="43" t="s">
        <v>189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6" t="s">
        <v>57</v>
      </c>
      <c r="AG34" s="36"/>
      <c r="AH34" s="36"/>
      <c r="AI34" s="36"/>
      <c r="AJ34" s="36"/>
      <c r="AK34" s="36"/>
      <c r="AL34" s="36" t="s">
        <v>329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>
        <v>2472600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4">
        <v>1386822.74</v>
      </c>
      <c r="BY34" s="34"/>
      <c r="BZ34" s="34"/>
      <c r="CA34" s="34"/>
      <c r="CB34" s="34"/>
      <c r="CC34" s="34"/>
      <c r="CD34" s="34"/>
      <c r="CE34" s="34"/>
      <c r="CF34" s="91">
        <f t="shared" si="2"/>
        <v>1085777.26</v>
      </c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19">
        <f t="shared" si="3"/>
        <v>56.087630025074816</v>
      </c>
    </row>
    <row r="35" spans="1:103" s="19" customFormat="1" ht="69" customHeight="1">
      <c r="A35" s="43" t="s">
        <v>190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36" t="s">
        <v>57</v>
      </c>
      <c r="AG35" s="36"/>
      <c r="AH35" s="36"/>
      <c r="AI35" s="36"/>
      <c r="AJ35" s="36"/>
      <c r="AK35" s="36"/>
      <c r="AL35" s="36" t="s">
        <v>328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>
        <v>47800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4">
        <v>-55680.36</v>
      </c>
      <c r="BY35" s="34"/>
      <c r="BZ35" s="34"/>
      <c r="CA35" s="34"/>
      <c r="CB35" s="34"/>
      <c r="CC35" s="34"/>
      <c r="CD35" s="34"/>
      <c r="CE35" s="34"/>
      <c r="CF35" s="91">
        <f>BB35-BX35</f>
        <v>103480.36</v>
      </c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19">
        <f t="shared" si="3"/>
        <v>-116.48610878661087</v>
      </c>
    </row>
    <row r="36" spans="1:103" s="19" customFormat="1" ht="12.75">
      <c r="A36" s="86" t="s">
        <v>66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39" t="s">
        <v>57</v>
      </c>
      <c r="AG36" s="39"/>
      <c r="AH36" s="39"/>
      <c r="AI36" s="39"/>
      <c r="AJ36" s="39"/>
      <c r="AK36" s="39"/>
      <c r="AL36" s="39" t="s">
        <v>67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>
        <f>BB37+BB55</f>
        <v>2589000</v>
      </c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121">
        <f>BX37+BX55</f>
        <v>2727883.81</v>
      </c>
      <c r="BY36" s="121"/>
      <c r="BZ36" s="121"/>
      <c r="CA36" s="121"/>
      <c r="CB36" s="121"/>
      <c r="CC36" s="121"/>
      <c r="CD36" s="121"/>
      <c r="CE36" s="121"/>
      <c r="CF36" s="121">
        <f t="shared" si="2"/>
        <v>-138883.81000000006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9">
        <f t="shared" si="0"/>
        <v>105.36438045577444</v>
      </c>
    </row>
    <row r="37" spans="1:103" s="19" customFormat="1" ht="36" customHeight="1">
      <c r="A37" s="71" t="s">
        <v>68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39" t="s">
        <v>57</v>
      </c>
      <c r="AG37" s="39"/>
      <c r="AH37" s="39"/>
      <c r="AI37" s="39"/>
      <c r="AJ37" s="39"/>
      <c r="AK37" s="39"/>
      <c r="AL37" s="39" t="s">
        <v>135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>
        <f>BB38+BB45</f>
        <v>1990000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1">
        <f>BX38+BX45+BX52</f>
        <v>1850773.53</v>
      </c>
      <c r="BY37" s="41"/>
      <c r="BZ37" s="41"/>
      <c r="CA37" s="41"/>
      <c r="CB37" s="41"/>
      <c r="CC37" s="41"/>
      <c r="CD37" s="41"/>
      <c r="CE37" s="41"/>
      <c r="CF37" s="121">
        <f t="shared" si="2"/>
        <v>139226.46999999997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9">
        <f t="shared" si="0"/>
        <v>93.00369497487438</v>
      </c>
    </row>
    <row r="38" spans="1:103" s="19" customFormat="1" ht="46.5" customHeight="1">
      <c r="A38" s="71" t="s">
        <v>142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39" t="s">
        <v>57</v>
      </c>
      <c r="AG38" s="39"/>
      <c r="AH38" s="39"/>
      <c r="AI38" s="39"/>
      <c r="AJ38" s="39"/>
      <c r="AK38" s="39"/>
      <c r="AL38" s="39" t="s">
        <v>143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>
        <f>BB39</f>
        <v>1492500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1">
        <f>BX39+BX43</f>
        <v>949752.63</v>
      </c>
      <c r="BY38" s="41"/>
      <c r="BZ38" s="41"/>
      <c r="CA38" s="41"/>
      <c r="CB38" s="41"/>
      <c r="CC38" s="41"/>
      <c r="CD38" s="41"/>
      <c r="CE38" s="41"/>
      <c r="CF38" s="121">
        <f t="shared" si="2"/>
        <v>542747.37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9">
        <f t="shared" si="0"/>
        <v>63.63501708542714</v>
      </c>
    </row>
    <row r="39" spans="1:103" s="19" customFormat="1" ht="40.5" customHeight="1">
      <c r="A39" s="43" t="s">
        <v>142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36" t="s">
        <v>57</v>
      </c>
      <c r="AG39" s="36"/>
      <c r="AH39" s="36"/>
      <c r="AI39" s="36"/>
      <c r="AJ39" s="36"/>
      <c r="AK39" s="36"/>
      <c r="AL39" s="36" t="s">
        <v>141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>
        <v>1492500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4">
        <f>BX40+BX42+BX41</f>
        <v>949672.34</v>
      </c>
      <c r="BY39" s="34"/>
      <c r="BZ39" s="34"/>
      <c r="CA39" s="34"/>
      <c r="CB39" s="34"/>
      <c r="CC39" s="34"/>
      <c r="CD39" s="34"/>
      <c r="CE39" s="34"/>
      <c r="CF39" s="91">
        <f>BB39-BX39</f>
        <v>542827.66</v>
      </c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19">
        <f t="shared" si="0"/>
        <v>63.62963752093802</v>
      </c>
    </row>
    <row r="40" spans="1:103" s="19" customFormat="1" ht="55.5" customHeight="1">
      <c r="A40" s="43" t="s">
        <v>211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36" t="s">
        <v>57</v>
      </c>
      <c r="AG40" s="36"/>
      <c r="AH40" s="36"/>
      <c r="AI40" s="36"/>
      <c r="AJ40" s="36"/>
      <c r="AK40" s="36"/>
      <c r="AL40" s="36" t="s">
        <v>347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 t="s">
        <v>65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4">
        <v>940953.23</v>
      </c>
      <c r="BY40" s="34"/>
      <c r="BZ40" s="34"/>
      <c r="CA40" s="34"/>
      <c r="CB40" s="34"/>
      <c r="CC40" s="34"/>
      <c r="CD40" s="34"/>
      <c r="CE40" s="34"/>
      <c r="CF40" s="34">
        <f>-BX40</f>
        <v>-940953.23</v>
      </c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19" t="e">
        <f t="shared" si="0"/>
        <v>#VALUE!</v>
      </c>
    </row>
    <row r="41" spans="1:103" s="19" customFormat="1" ht="48" customHeight="1">
      <c r="A41" s="43" t="s">
        <v>389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36" t="s">
        <v>57</v>
      </c>
      <c r="AG41" s="36"/>
      <c r="AH41" s="36"/>
      <c r="AI41" s="36"/>
      <c r="AJ41" s="36"/>
      <c r="AK41" s="36"/>
      <c r="AL41" s="36" t="s">
        <v>388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 t="s">
        <v>65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4">
        <v>8269.11</v>
      </c>
      <c r="BY41" s="34"/>
      <c r="BZ41" s="34"/>
      <c r="CA41" s="34"/>
      <c r="CB41" s="34"/>
      <c r="CC41" s="34"/>
      <c r="CD41" s="34"/>
      <c r="CE41" s="34"/>
      <c r="CF41" s="34">
        <f>-BX41</f>
        <v>-8269.11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19" t="e">
        <f>BX41/BB41*100</f>
        <v>#VALUE!</v>
      </c>
    </row>
    <row r="42" spans="1:103" s="19" customFormat="1" ht="63.75" customHeight="1">
      <c r="A42" s="43" t="s">
        <v>212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36" t="s">
        <v>57</v>
      </c>
      <c r="AG42" s="36"/>
      <c r="AH42" s="36"/>
      <c r="AI42" s="36"/>
      <c r="AJ42" s="36"/>
      <c r="AK42" s="36"/>
      <c r="AL42" s="36" t="s">
        <v>287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 t="s">
        <v>65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4">
        <v>450</v>
      </c>
      <c r="BY42" s="34"/>
      <c r="BZ42" s="34"/>
      <c r="CA42" s="34"/>
      <c r="CB42" s="34"/>
      <c r="CC42" s="34"/>
      <c r="CD42" s="34"/>
      <c r="CE42" s="34"/>
      <c r="CF42" s="34">
        <f>-BX42</f>
        <v>-450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9" t="e">
        <f>BX42/BB42*100</f>
        <v>#VALUE!</v>
      </c>
    </row>
    <row r="43" spans="1:103" s="19" customFormat="1" ht="48" customHeight="1">
      <c r="A43" s="44" t="s">
        <v>398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  <c r="AF43" s="49" t="s">
        <v>57</v>
      </c>
      <c r="AG43" s="50"/>
      <c r="AH43" s="50"/>
      <c r="AI43" s="50"/>
      <c r="AJ43" s="50"/>
      <c r="AK43" s="51"/>
      <c r="AL43" s="49" t="s">
        <v>267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1"/>
      <c r="BB43" s="52" t="s">
        <v>65</v>
      </c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4"/>
      <c r="BX43" s="115">
        <f>BX44</f>
        <v>80.29</v>
      </c>
      <c r="BY43" s="116"/>
      <c r="BZ43" s="116"/>
      <c r="CA43" s="116"/>
      <c r="CB43" s="116"/>
      <c r="CC43" s="116"/>
      <c r="CD43" s="116"/>
      <c r="CE43" s="117"/>
      <c r="CF43" s="118">
        <f>BX43</f>
        <v>80.29</v>
      </c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20"/>
      <c r="CY43" s="19" t="e">
        <f>BX43/BB43*100</f>
        <v>#VALUE!</v>
      </c>
    </row>
    <row r="44" spans="1:103" s="19" customFormat="1" ht="57.75" customHeight="1">
      <c r="A44" s="43" t="s">
        <v>391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36" t="s">
        <v>57</v>
      </c>
      <c r="AG44" s="36"/>
      <c r="AH44" s="36"/>
      <c r="AI44" s="36"/>
      <c r="AJ44" s="36"/>
      <c r="AK44" s="36"/>
      <c r="AL44" s="36" t="s">
        <v>390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 t="s">
        <v>65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4">
        <v>80.29</v>
      </c>
      <c r="BY44" s="34"/>
      <c r="BZ44" s="34"/>
      <c r="CA44" s="34"/>
      <c r="CB44" s="34"/>
      <c r="CC44" s="34"/>
      <c r="CD44" s="34"/>
      <c r="CE44" s="34"/>
      <c r="CF44" s="34">
        <f>-BX44</f>
        <v>-80.29</v>
      </c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19" t="e">
        <f>BX44/BB44*100</f>
        <v>#VALUE!</v>
      </c>
    </row>
    <row r="45" spans="1:103" s="19" customFormat="1" ht="48.75" customHeight="1">
      <c r="A45" s="71" t="s">
        <v>145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39" t="s">
        <v>57</v>
      </c>
      <c r="AG45" s="39"/>
      <c r="AH45" s="39"/>
      <c r="AI45" s="39"/>
      <c r="AJ45" s="39"/>
      <c r="AK45" s="39"/>
      <c r="AL45" s="39" t="s">
        <v>148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>
        <f>BB46</f>
        <v>497500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1">
        <f>BX46+BX50</f>
        <v>730680.14</v>
      </c>
      <c r="BY45" s="41"/>
      <c r="BZ45" s="41"/>
      <c r="CA45" s="41"/>
      <c r="CB45" s="41"/>
      <c r="CC45" s="41"/>
      <c r="CD45" s="41"/>
      <c r="CE45" s="41"/>
      <c r="CF45" s="41">
        <f>BB45-BX45</f>
        <v>-233180.14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19">
        <f t="shared" si="0"/>
        <v>146.8703798994975</v>
      </c>
    </row>
    <row r="46" spans="1:103" s="19" customFormat="1" ht="49.5" customHeight="1">
      <c r="A46" s="42" t="s">
        <v>145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6" t="s">
        <v>57</v>
      </c>
      <c r="AG46" s="36"/>
      <c r="AH46" s="36"/>
      <c r="AI46" s="36"/>
      <c r="AJ46" s="36"/>
      <c r="AK46" s="36"/>
      <c r="AL46" s="36" t="s">
        <v>201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>
        <v>497500</v>
      </c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4">
        <f>BX47+BX49</f>
        <v>722378.99</v>
      </c>
      <c r="BY46" s="34"/>
      <c r="BZ46" s="34"/>
      <c r="CA46" s="34"/>
      <c r="CB46" s="34"/>
      <c r="CC46" s="34"/>
      <c r="CD46" s="34"/>
      <c r="CE46" s="34"/>
      <c r="CF46" s="34">
        <f>BB46-BX46</f>
        <v>-224878.99</v>
      </c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19">
        <f t="shared" si="0"/>
        <v>145.20180703517588</v>
      </c>
    </row>
    <row r="47" spans="1:103" s="19" customFormat="1" ht="72.75" customHeight="1">
      <c r="A47" s="42" t="s">
        <v>213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36" t="s">
        <v>57</v>
      </c>
      <c r="AG47" s="36"/>
      <c r="AH47" s="36"/>
      <c r="AI47" s="36"/>
      <c r="AJ47" s="36"/>
      <c r="AK47" s="36"/>
      <c r="AL47" s="36" t="s">
        <v>144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 t="s">
        <v>65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4">
        <v>715657.97</v>
      </c>
      <c r="BY47" s="34"/>
      <c r="BZ47" s="34"/>
      <c r="CA47" s="34"/>
      <c r="CB47" s="34"/>
      <c r="CC47" s="34"/>
      <c r="CD47" s="34"/>
      <c r="CE47" s="34"/>
      <c r="CF47" s="34">
        <f>-BX47</f>
        <v>-715657.97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9" t="e">
        <f t="shared" si="0"/>
        <v>#VALUE!</v>
      </c>
    </row>
    <row r="48" spans="1:103" s="19" customFormat="1" ht="77.25" customHeight="1" hidden="1">
      <c r="A48" s="42" t="s">
        <v>69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36" t="s">
        <v>57</v>
      </c>
      <c r="AG48" s="36"/>
      <c r="AH48" s="36"/>
      <c r="AI48" s="36"/>
      <c r="AJ48" s="36"/>
      <c r="AK48" s="36"/>
      <c r="AL48" s="36" t="s">
        <v>70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 t="s">
        <v>65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4" t="s">
        <v>65</v>
      </c>
      <c r="BY48" s="34"/>
      <c r="BZ48" s="34"/>
      <c r="CA48" s="34"/>
      <c r="CB48" s="34"/>
      <c r="CC48" s="34"/>
      <c r="CD48" s="34"/>
      <c r="CE48" s="34"/>
      <c r="CF48" s="34" t="s">
        <v>65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19" t="e">
        <f t="shared" si="0"/>
        <v>#VALUE!</v>
      </c>
    </row>
    <row r="49" spans="1:103" s="19" customFormat="1" ht="48.75" customHeight="1">
      <c r="A49" s="42" t="s">
        <v>164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36" t="s">
        <v>57</v>
      </c>
      <c r="AG49" s="36"/>
      <c r="AH49" s="36"/>
      <c r="AI49" s="36"/>
      <c r="AJ49" s="36"/>
      <c r="AK49" s="36"/>
      <c r="AL49" s="36" t="s">
        <v>163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 t="s">
        <v>65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4">
        <v>6721.02</v>
      </c>
      <c r="BY49" s="34"/>
      <c r="BZ49" s="34"/>
      <c r="CA49" s="34"/>
      <c r="CB49" s="34"/>
      <c r="CC49" s="34"/>
      <c r="CD49" s="34"/>
      <c r="CE49" s="34"/>
      <c r="CF49" s="34">
        <f aca="true" t="shared" si="4" ref="CF49:CF54">-BX49</f>
        <v>-6721.02</v>
      </c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19" t="e">
        <f aca="true" t="shared" si="5" ref="CY49:CY54">BX49/BB49*100</f>
        <v>#VALUE!</v>
      </c>
    </row>
    <row r="50" spans="1:103" s="19" customFormat="1" ht="53.25" customHeight="1">
      <c r="A50" s="42" t="s">
        <v>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36" t="s">
        <v>57</v>
      </c>
      <c r="AG50" s="36"/>
      <c r="AH50" s="36"/>
      <c r="AI50" s="36"/>
      <c r="AJ50" s="36"/>
      <c r="AK50" s="36"/>
      <c r="AL50" s="36" t="s">
        <v>3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 t="s">
        <v>65</v>
      </c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4">
        <f>BX51</f>
        <v>8301.15</v>
      </c>
      <c r="BY50" s="34"/>
      <c r="BZ50" s="34"/>
      <c r="CA50" s="34"/>
      <c r="CB50" s="34"/>
      <c r="CC50" s="34"/>
      <c r="CD50" s="34"/>
      <c r="CE50" s="34"/>
      <c r="CF50" s="34">
        <f t="shared" si="4"/>
        <v>-8301.15</v>
      </c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19" t="e">
        <f t="shared" si="5"/>
        <v>#VALUE!</v>
      </c>
    </row>
    <row r="51" spans="1:103" s="19" customFormat="1" ht="87.75" customHeight="1">
      <c r="A51" s="114" t="s">
        <v>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36" t="s">
        <v>57</v>
      </c>
      <c r="AG51" s="36"/>
      <c r="AH51" s="36"/>
      <c r="AI51" s="36"/>
      <c r="AJ51" s="36"/>
      <c r="AK51" s="36"/>
      <c r="AL51" s="36" t="s">
        <v>2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65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4">
        <v>8301.15</v>
      </c>
      <c r="BY51" s="34"/>
      <c r="BZ51" s="34"/>
      <c r="CA51" s="34"/>
      <c r="CB51" s="34"/>
      <c r="CC51" s="34"/>
      <c r="CD51" s="34"/>
      <c r="CE51" s="34"/>
      <c r="CF51" s="34">
        <f t="shared" si="4"/>
        <v>-8301.15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19" t="e">
        <f t="shared" si="5"/>
        <v>#VALUE!</v>
      </c>
    </row>
    <row r="52" spans="1:103" s="20" customFormat="1" ht="38.25" customHeight="1">
      <c r="A52" s="99" t="s">
        <v>166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1"/>
      <c r="AF52" s="39" t="s">
        <v>57</v>
      </c>
      <c r="AG52" s="39"/>
      <c r="AH52" s="39"/>
      <c r="AI52" s="39"/>
      <c r="AJ52" s="39"/>
      <c r="AK52" s="39"/>
      <c r="AL52" s="39" t="s">
        <v>167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 t="str">
        <f>BB53</f>
        <v>-</v>
      </c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1">
        <f>BX53+BX54</f>
        <v>170340.76</v>
      </c>
      <c r="BY52" s="41"/>
      <c r="BZ52" s="41"/>
      <c r="CA52" s="41"/>
      <c r="CB52" s="41"/>
      <c r="CC52" s="41"/>
      <c r="CD52" s="41"/>
      <c r="CE52" s="41"/>
      <c r="CF52" s="41">
        <f t="shared" si="4"/>
        <v>-170340.76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20" t="e">
        <f t="shared" si="5"/>
        <v>#VALUE!</v>
      </c>
    </row>
    <row r="53" spans="1:103" s="19" customFormat="1" ht="64.5" customHeight="1">
      <c r="A53" s="44" t="s">
        <v>165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6" t="s">
        <v>57</v>
      </c>
      <c r="AG53" s="36"/>
      <c r="AH53" s="36"/>
      <c r="AI53" s="36"/>
      <c r="AJ53" s="36"/>
      <c r="AK53" s="36"/>
      <c r="AL53" s="36" t="s">
        <v>168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 t="s">
        <v>65</v>
      </c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4">
        <v>169738.6</v>
      </c>
      <c r="BY53" s="34"/>
      <c r="BZ53" s="34"/>
      <c r="CA53" s="34"/>
      <c r="CB53" s="34"/>
      <c r="CC53" s="34"/>
      <c r="CD53" s="34"/>
      <c r="CE53" s="34"/>
      <c r="CF53" s="34">
        <f t="shared" si="4"/>
        <v>-169738.6</v>
      </c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19" t="e">
        <f t="shared" si="5"/>
        <v>#VALUE!</v>
      </c>
    </row>
    <row r="54" spans="1:103" s="19" customFormat="1" ht="54.75" customHeight="1">
      <c r="A54" s="44" t="s">
        <v>239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6" t="s">
        <v>57</v>
      </c>
      <c r="AG54" s="36"/>
      <c r="AH54" s="36"/>
      <c r="AI54" s="36"/>
      <c r="AJ54" s="36"/>
      <c r="AK54" s="36"/>
      <c r="AL54" s="36" t="s">
        <v>240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 t="s">
        <v>65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4">
        <v>602.16</v>
      </c>
      <c r="BY54" s="34"/>
      <c r="BZ54" s="34"/>
      <c r="CA54" s="34"/>
      <c r="CB54" s="34"/>
      <c r="CC54" s="34"/>
      <c r="CD54" s="34"/>
      <c r="CE54" s="34"/>
      <c r="CF54" s="34">
        <f t="shared" si="4"/>
        <v>-602.16</v>
      </c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19" t="e">
        <f t="shared" si="5"/>
        <v>#VALUE!</v>
      </c>
    </row>
    <row r="55" spans="1:103" s="19" customFormat="1" ht="20.25" customHeight="1">
      <c r="A55" s="86" t="s">
        <v>71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39" t="s">
        <v>57</v>
      </c>
      <c r="AG55" s="39"/>
      <c r="AH55" s="39"/>
      <c r="AI55" s="39"/>
      <c r="AJ55" s="39"/>
      <c r="AK55" s="39"/>
      <c r="AL55" s="39" t="s">
        <v>337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>
        <f>BB56</f>
        <v>599000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1">
        <f>BX56</f>
        <v>877110.28</v>
      </c>
      <c r="BY55" s="41"/>
      <c r="BZ55" s="41"/>
      <c r="CA55" s="41"/>
      <c r="CB55" s="41"/>
      <c r="CC55" s="41"/>
      <c r="CD55" s="41"/>
      <c r="CE55" s="41"/>
      <c r="CF55" s="41">
        <f>BB55-BX55</f>
        <v>-278110.28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19">
        <f t="shared" si="0"/>
        <v>146.42909515859768</v>
      </c>
    </row>
    <row r="56" spans="1:103" s="19" customFormat="1" ht="20.25" customHeight="1">
      <c r="A56" s="122" t="s">
        <v>71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36" t="s">
        <v>57</v>
      </c>
      <c r="AG56" s="36"/>
      <c r="AH56" s="36"/>
      <c r="AI56" s="36"/>
      <c r="AJ56" s="36"/>
      <c r="AK56" s="36"/>
      <c r="AL56" s="36" t="s">
        <v>198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>
        <v>599000</v>
      </c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4">
        <f>BX57+BX58+BX59</f>
        <v>877110.28</v>
      </c>
      <c r="BY56" s="34"/>
      <c r="BZ56" s="34"/>
      <c r="CA56" s="34"/>
      <c r="CB56" s="34"/>
      <c r="CC56" s="34"/>
      <c r="CD56" s="34"/>
      <c r="CE56" s="34"/>
      <c r="CF56" s="34">
        <f>BB56-BX56</f>
        <v>-278110.28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19">
        <f t="shared" si="0"/>
        <v>146.42909515859768</v>
      </c>
    </row>
    <row r="57" spans="1:103" s="19" customFormat="1" ht="48" customHeight="1">
      <c r="A57" s="44" t="s">
        <v>215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6"/>
      <c r="AF57" s="36" t="s">
        <v>57</v>
      </c>
      <c r="AG57" s="36"/>
      <c r="AH57" s="36"/>
      <c r="AI57" s="36"/>
      <c r="AJ57" s="36"/>
      <c r="AK57" s="36"/>
      <c r="AL57" s="36" t="s">
        <v>348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 t="s">
        <v>65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4">
        <v>875544.87</v>
      </c>
      <c r="BY57" s="34"/>
      <c r="BZ57" s="34"/>
      <c r="CA57" s="34"/>
      <c r="CB57" s="34"/>
      <c r="CC57" s="34"/>
      <c r="CD57" s="34"/>
      <c r="CE57" s="34"/>
      <c r="CF57" s="34">
        <f>-BX57</f>
        <v>-875544.87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19" t="e">
        <f t="shared" si="0"/>
        <v>#VALUE!</v>
      </c>
    </row>
    <row r="58" spans="1:103" s="19" customFormat="1" ht="33" customHeight="1">
      <c r="A58" s="44" t="s">
        <v>214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36" t="s">
        <v>57</v>
      </c>
      <c r="AG58" s="36"/>
      <c r="AH58" s="36"/>
      <c r="AI58" s="36"/>
      <c r="AJ58" s="36"/>
      <c r="AK58" s="36"/>
      <c r="AL58" s="36" t="s">
        <v>216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 t="s">
        <v>65</v>
      </c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4">
        <v>1595.8</v>
      </c>
      <c r="BY58" s="34"/>
      <c r="BZ58" s="34"/>
      <c r="CA58" s="34"/>
      <c r="CB58" s="34"/>
      <c r="CC58" s="34"/>
      <c r="CD58" s="34"/>
      <c r="CE58" s="34"/>
      <c r="CF58" s="34">
        <f>-BX58</f>
        <v>-1595.8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19" t="e">
        <f t="shared" si="0"/>
        <v>#VALUE!</v>
      </c>
    </row>
    <row r="59" spans="1:103" s="19" customFormat="1" ht="48" customHeight="1">
      <c r="A59" s="44" t="s">
        <v>170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6"/>
      <c r="AF59" s="36" t="s">
        <v>57</v>
      </c>
      <c r="AG59" s="36"/>
      <c r="AH59" s="36"/>
      <c r="AI59" s="36"/>
      <c r="AJ59" s="36"/>
      <c r="AK59" s="36"/>
      <c r="AL59" s="36" t="s">
        <v>169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 t="s">
        <v>65</v>
      </c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4">
        <v>-30.39</v>
      </c>
      <c r="BY59" s="34"/>
      <c r="BZ59" s="34"/>
      <c r="CA59" s="34"/>
      <c r="CB59" s="34"/>
      <c r="CC59" s="34"/>
      <c r="CD59" s="34"/>
      <c r="CE59" s="34"/>
      <c r="CF59" s="34">
        <f>-BX59</f>
        <v>30.39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19" t="e">
        <f>BX59/BB59*100</f>
        <v>#VALUE!</v>
      </c>
    </row>
    <row r="60" spans="1:103" s="19" customFormat="1" ht="26.25" customHeight="1">
      <c r="A60" s="86" t="s">
        <v>72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39" t="s">
        <v>57</v>
      </c>
      <c r="AG60" s="39"/>
      <c r="AH60" s="39"/>
      <c r="AI60" s="39"/>
      <c r="AJ60" s="39"/>
      <c r="AK60" s="39"/>
      <c r="AL60" s="39" t="s">
        <v>73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0">
        <f>BB61+BB66</f>
        <v>12088100</v>
      </c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1">
        <f>BX61+BX66</f>
        <v>3492881.9899999998</v>
      </c>
      <c r="BY60" s="41"/>
      <c r="BZ60" s="41"/>
      <c r="CA60" s="41"/>
      <c r="CB60" s="41"/>
      <c r="CC60" s="41"/>
      <c r="CD60" s="41"/>
      <c r="CE60" s="41"/>
      <c r="CF60" s="41">
        <f>BB60-BX60</f>
        <v>8595218.01</v>
      </c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19">
        <f t="shared" si="0"/>
        <v>28.895210909903124</v>
      </c>
    </row>
    <row r="61" spans="1:103" s="19" customFormat="1" ht="27.75" customHeight="1">
      <c r="A61" s="86" t="s">
        <v>74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39" t="s">
        <v>57</v>
      </c>
      <c r="AG61" s="39"/>
      <c r="AH61" s="39"/>
      <c r="AI61" s="39"/>
      <c r="AJ61" s="39"/>
      <c r="AK61" s="39"/>
      <c r="AL61" s="39" t="s">
        <v>75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>
        <f>BB62</f>
        <v>2159800</v>
      </c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1">
        <f>BX62</f>
        <v>251242.21</v>
      </c>
      <c r="BY61" s="41"/>
      <c r="BZ61" s="41"/>
      <c r="CA61" s="41"/>
      <c r="CB61" s="41"/>
      <c r="CC61" s="41"/>
      <c r="CD61" s="41"/>
      <c r="CE61" s="41"/>
      <c r="CF61" s="41">
        <f>BB61-BX61</f>
        <v>1908557.79</v>
      </c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19">
        <f t="shared" si="0"/>
        <v>11.632660894527271</v>
      </c>
    </row>
    <row r="62" spans="1:103" s="19" customFormat="1" ht="48" customHeight="1">
      <c r="A62" s="43" t="s">
        <v>424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36" t="s">
        <v>57</v>
      </c>
      <c r="AG62" s="36"/>
      <c r="AH62" s="36"/>
      <c r="AI62" s="36"/>
      <c r="AJ62" s="36"/>
      <c r="AK62" s="36"/>
      <c r="AL62" s="36" t="s">
        <v>76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7">
        <v>2159800</v>
      </c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4">
        <f>BX63+BX64+BX65</f>
        <v>251242.21</v>
      </c>
      <c r="BY62" s="34"/>
      <c r="BZ62" s="34"/>
      <c r="CA62" s="34"/>
      <c r="CB62" s="34"/>
      <c r="CC62" s="34"/>
      <c r="CD62" s="34"/>
      <c r="CE62" s="34"/>
      <c r="CF62" s="34">
        <f>BB62-BX62</f>
        <v>1908557.79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19">
        <f t="shared" si="0"/>
        <v>11.632660894527271</v>
      </c>
    </row>
    <row r="63" spans="1:103" s="19" customFormat="1" ht="74.25" customHeight="1">
      <c r="A63" s="43" t="s">
        <v>218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36" t="s">
        <v>57</v>
      </c>
      <c r="AG63" s="36"/>
      <c r="AH63" s="36"/>
      <c r="AI63" s="36"/>
      <c r="AJ63" s="36"/>
      <c r="AK63" s="36"/>
      <c r="AL63" s="36" t="s">
        <v>77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7" t="s">
        <v>65</v>
      </c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4">
        <v>244532.85</v>
      </c>
      <c r="BY63" s="34"/>
      <c r="BZ63" s="34"/>
      <c r="CA63" s="34"/>
      <c r="CB63" s="34"/>
      <c r="CC63" s="34"/>
      <c r="CD63" s="34"/>
      <c r="CE63" s="34"/>
      <c r="CF63" s="34">
        <f>CZ63-BX63</f>
        <v>-244532.85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19" t="e">
        <f t="shared" si="0"/>
        <v>#VALUE!</v>
      </c>
    </row>
    <row r="64" spans="1:103" s="19" customFormat="1" ht="51.75" customHeight="1">
      <c r="A64" s="43" t="s">
        <v>219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36" t="s">
        <v>57</v>
      </c>
      <c r="AG64" s="36"/>
      <c r="AH64" s="36"/>
      <c r="AI64" s="36"/>
      <c r="AJ64" s="36"/>
      <c r="AK64" s="36"/>
      <c r="AL64" s="36" t="s">
        <v>217</v>
      </c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7" t="s">
        <v>65</v>
      </c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4">
        <v>6670.12</v>
      </c>
      <c r="BY64" s="34"/>
      <c r="BZ64" s="34"/>
      <c r="CA64" s="34"/>
      <c r="CB64" s="34"/>
      <c r="CC64" s="34"/>
      <c r="CD64" s="34"/>
      <c r="CE64" s="34"/>
      <c r="CF64" s="34">
        <f>CZ64-BX64</f>
        <v>-6670.12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19" t="e">
        <f t="shared" si="0"/>
        <v>#VALUE!</v>
      </c>
    </row>
    <row r="65" spans="1:103" s="19" customFormat="1" ht="51.75" customHeight="1">
      <c r="A65" s="43" t="s">
        <v>241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36" t="s">
        <v>57</v>
      </c>
      <c r="AG65" s="36"/>
      <c r="AH65" s="36"/>
      <c r="AI65" s="36"/>
      <c r="AJ65" s="36"/>
      <c r="AK65" s="36"/>
      <c r="AL65" s="36" t="s">
        <v>242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 t="s">
        <v>65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4">
        <v>39.24</v>
      </c>
      <c r="BY65" s="34"/>
      <c r="BZ65" s="34"/>
      <c r="CA65" s="34"/>
      <c r="CB65" s="34"/>
      <c r="CC65" s="34"/>
      <c r="CD65" s="34"/>
      <c r="CE65" s="34"/>
      <c r="CF65" s="34">
        <f>CZ65-BX65</f>
        <v>-39.24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19" t="e">
        <f>BX65/BB65*100</f>
        <v>#VALUE!</v>
      </c>
    </row>
    <row r="66" spans="1:103" s="19" customFormat="1" ht="19.5" customHeight="1">
      <c r="A66" s="86" t="s">
        <v>78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39" t="s">
        <v>57</v>
      </c>
      <c r="AG66" s="39"/>
      <c r="AH66" s="39"/>
      <c r="AI66" s="39"/>
      <c r="AJ66" s="39"/>
      <c r="AK66" s="39"/>
      <c r="AL66" s="39" t="s">
        <v>82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f>BB67+BB71</f>
        <v>9928300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>
        <f>BX67+BX71</f>
        <v>3241639.78</v>
      </c>
      <c r="BY66" s="41"/>
      <c r="BZ66" s="41"/>
      <c r="CA66" s="41"/>
      <c r="CB66" s="41"/>
      <c r="CC66" s="41"/>
      <c r="CD66" s="41"/>
      <c r="CE66" s="41"/>
      <c r="CF66" s="41">
        <f>BB66-BX66</f>
        <v>6686660.220000001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19">
        <f t="shared" si="0"/>
        <v>32.65050189861306</v>
      </c>
    </row>
    <row r="67" spans="1:103" s="19" customFormat="1" ht="32.25" customHeight="1">
      <c r="A67" s="102" t="s">
        <v>373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39" t="s">
        <v>57</v>
      </c>
      <c r="AG67" s="39"/>
      <c r="AH67" s="39"/>
      <c r="AI67" s="39"/>
      <c r="AJ67" s="39"/>
      <c r="AK67" s="39"/>
      <c r="AL67" s="39" t="s">
        <v>153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0">
        <f>BB68</f>
        <v>3080800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1">
        <f>BX68</f>
        <v>1524236.16</v>
      </c>
      <c r="BY67" s="41"/>
      <c r="BZ67" s="41"/>
      <c r="CA67" s="41"/>
      <c r="CB67" s="41"/>
      <c r="CC67" s="41"/>
      <c r="CD67" s="41"/>
      <c r="CE67" s="41"/>
      <c r="CF67" s="41">
        <f>BB67-BX67</f>
        <v>1556563.84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19">
        <f>BX67/BB67*100</f>
        <v>49.47533627629187</v>
      </c>
    </row>
    <row r="68" spans="1:103" s="19" customFormat="1" ht="48" customHeight="1">
      <c r="A68" s="102" t="s">
        <v>374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4"/>
      <c r="AF68" s="39" t="s">
        <v>57</v>
      </c>
      <c r="AG68" s="39"/>
      <c r="AH68" s="39"/>
      <c r="AI68" s="39"/>
      <c r="AJ68" s="39"/>
      <c r="AK68" s="39"/>
      <c r="AL68" s="39" t="s">
        <v>397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0">
        <v>3080800</v>
      </c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1">
        <f>BX69+BX70</f>
        <v>1524236.16</v>
      </c>
      <c r="BY68" s="41"/>
      <c r="BZ68" s="41"/>
      <c r="CA68" s="41"/>
      <c r="CB68" s="41"/>
      <c r="CC68" s="41"/>
      <c r="CD68" s="41"/>
      <c r="CE68" s="41"/>
      <c r="CF68" s="41">
        <f>BB68-BX68</f>
        <v>1556563.84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19">
        <f t="shared" si="0"/>
        <v>49.47533627629187</v>
      </c>
    </row>
    <row r="69" spans="1:103" s="19" customFormat="1" ht="59.25" customHeight="1">
      <c r="A69" s="42" t="s">
        <v>372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36" t="s">
        <v>57</v>
      </c>
      <c r="AG69" s="36"/>
      <c r="AH69" s="36"/>
      <c r="AI69" s="36"/>
      <c r="AJ69" s="36"/>
      <c r="AK69" s="36"/>
      <c r="AL69" s="36" t="s">
        <v>371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 t="s">
        <v>65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4">
        <v>1522708.46</v>
      </c>
      <c r="BY69" s="34"/>
      <c r="BZ69" s="34"/>
      <c r="CA69" s="34"/>
      <c r="CB69" s="34"/>
      <c r="CC69" s="34"/>
      <c r="CD69" s="34"/>
      <c r="CE69" s="34"/>
      <c r="CF69" s="34">
        <f>CX69-BX69</f>
        <v>-1522708.46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19" t="e">
        <f t="shared" si="0"/>
        <v>#VALUE!</v>
      </c>
    </row>
    <row r="70" spans="1:103" s="19" customFormat="1" ht="45" customHeight="1">
      <c r="A70" s="105" t="s">
        <v>393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7"/>
      <c r="AF70" s="36" t="s">
        <v>57</v>
      </c>
      <c r="AG70" s="36"/>
      <c r="AH70" s="36"/>
      <c r="AI70" s="36"/>
      <c r="AJ70" s="36"/>
      <c r="AK70" s="36"/>
      <c r="AL70" s="36" t="s">
        <v>392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 t="s">
        <v>65</v>
      </c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4">
        <v>1527.7</v>
      </c>
      <c r="BY70" s="34"/>
      <c r="BZ70" s="34"/>
      <c r="CA70" s="34"/>
      <c r="CB70" s="34"/>
      <c r="CC70" s="34"/>
      <c r="CD70" s="34"/>
      <c r="CE70" s="34"/>
      <c r="CF70" s="34">
        <f>CX70-BX70</f>
        <v>-1527.7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19" t="e">
        <f>BX70/BB70*100</f>
        <v>#VALUE!</v>
      </c>
    </row>
    <row r="71" spans="1:103" s="19" customFormat="1" ht="33.75" customHeight="1">
      <c r="A71" s="102" t="s">
        <v>379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4"/>
      <c r="AF71" s="39" t="s">
        <v>57</v>
      </c>
      <c r="AG71" s="39"/>
      <c r="AH71" s="39"/>
      <c r="AI71" s="39"/>
      <c r="AJ71" s="39"/>
      <c r="AK71" s="39"/>
      <c r="AL71" s="39" t="s">
        <v>375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40">
        <f>BB72</f>
        <v>6847500</v>
      </c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1">
        <f>BX72</f>
        <v>1717403.6199999999</v>
      </c>
      <c r="BY71" s="41"/>
      <c r="BZ71" s="41"/>
      <c r="CA71" s="41"/>
      <c r="CB71" s="41"/>
      <c r="CC71" s="41"/>
      <c r="CD71" s="41"/>
      <c r="CE71" s="41"/>
      <c r="CF71" s="41">
        <f>BB71-BX71</f>
        <v>5130096.38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19">
        <f t="shared" si="0"/>
        <v>25.08073924790069</v>
      </c>
    </row>
    <row r="72" spans="1:103" s="19" customFormat="1" ht="48.75" customHeight="1">
      <c r="A72" s="108" t="s">
        <v>380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39" t="s">
        <v>57</v>
      </c>
      <c r="AG72" s="39"/>
      <c r="AH72" s="39"/>
      <c r="AI72" s="39"/>
      <c r="AJ72" s="39"/>
      <c r="AK72" s="39"/>
      <c r="AL72" s="39" t="s">
        <v>376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40">
        <v>6847500</v>
      </c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1">
        <f>BX73+BX74+BX76</f>
        <v>1717403.6199999999</v>
      </c>
      <c r="BY72" s="41"/>
      <c r="BZ72" s="41"/>
      <c r="CA72" s="41"/>
      <c r="CB72" s="41"/>
      <c r="CC72" s="41"/>
      <c r="CD72" s="41"/>
      <c r="CE72" s="41"/>
      <c r="CF72" s="41">
        <f>BB72-BX72</f>
        <v>5130096.38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19">
        <f t="shared" si="0"/>
        <v>25.08073924790069</v>
      </c>
    </row>
    <row r="73" spans="1:103" s="19" customFormat="1" ht="62.25" customHeight="1">
      <c r="A73" s="42" t="s">
        <v>381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36" t="s">
        <v>57</v>
      </c>
      <c r="AG73" s="36"/>
      <c r="AH73" s="36"/>
      <c r="AI73" s="36"/>
      <c r="AJ73" s="36"/>
      <c r="AK73" s="36"/>
      <c r="AL73" s="36" t="s">
        <v>377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 t="s">
        <v>65</v>
      </c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4">
        <v>1701197.47</v>
      </c>
      <c r="BY73" s="34"/>
      <c r="BZ73" s="34"/>
      <c r="CA73" s="34"/>
      <c r="CB73" s="34"/>
      <c r="CC73" s="34"/>
      <c r="CD73" s="34"/>
      <c r="CE73" s="34"/>
      <c r="CF73" s="34">
        <f>CZ73-BX73</f>
        <v>-1701197.47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19" t="e">
        <f t="shared" si="0"/>
        <v>#VALUE!</v>
      </c>
    </row>
    <row r="74" spans="1:103" s="19" customFormat="1" ht="42" customHeight="1">
      <c r="A74" s="42" t="s">
        <v>382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6" t="s">
        <v>57</v>
      </c>
      <c r="AG74" s="36"/>
      <c r="AH74" s="36"/>
      <c r="AI74" s="36"/>
      <c r="AJ74" s="36"/>
      <c r="AK74" s="36"/>
      <c r="AL74" s="36" t="s">
        <v>378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 t="s">
        <v>65</v>
      </c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4">
        <v>16121.21</v>
      </c>
      <c r="BY74" s="34"/>
      <c r="BZ74" s="34"/>
      <c r="CA74" s="34"/>
      <c r="CB74" s="34"/>
      <c r="CC74" s="34"/>
      <c r="CD74" s="34"/>
      <c r="CE74" s="34"/>
      <c r="CF74" s="34">
        <f>CZ74-BX74</f>
        <v>-16121.21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19" t="e">
        <f t="shared" si="0"/>
        <v>#VALUE!</v>
      </c>
    </row>
    <row r="75" spans="1:103" s="19" customFormat="1" ht="77.25" customHeight="1" hidden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36" t="s">
        <v>57</v>
      </c>
      <c r="AG75" s="36"/>
      <c r="AH75" s="36"/>
      <c r="AI75" s="36"/>
      <c r="AJ75" s="36"/>
      <c r="AK75" s="36"/>
      <c r="AL75" s="36" t="s">
        <v>84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 t="s">
        <v>65</v>
      </c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4" t="s">
        <v>65</v>
      </c>
      <c r="BY75" s="34"/>
      <c r="BZ75" s="34"/>
      <c r="CA75" s="34"/>
      <c r="CB75" s="34"/>
      <c r="CC75" s="34"/>
      <c r="CD75" s="34"/>
      <c r="CE75" s="34"/>
      <c r="CF75" s="34" t="s">
        <v>65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19" t="e">
        <f aca="true" t="shared" si="6" ref="CY75:CY113">BX75/BB75*100</f>
        <v>#VALUE!</v>
      </c>
    </row>
    <row r="76" spans="1:103" s="19" customFormat="1" ht="50.25" customHeight="1">
      <c r="A76" s="42" t="s">
        <v>243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6" t="s">
        <v>57</v>
      </c>
      <c r="AG76" s="36"/>
      <c r="AH76" s="36"/>
      <c r="AI76" s="36"/>
      <c r="AJ76" s="36"/>
      <c r="AK76" s="36"/>
      <c r="AL76" s="36" t="s">
        <v>244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7" t="s">
        <v>65</v>
      </c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4">
        <v>84.94</v>
      </c>
      <c r="BY76" s="34"/>
      <c r="BZ76" s="34"/>
      <c r="CA76" s="34"/>
      <c r="CB76" s="34"/>
      <c r="CC76" s="34"/>
      <c r="CD76" s="34"/>
      <c r="CE76" s="34"/>
      <c r="CF76" s="34">
        <f>CZ76-BX76</f>
        <v>-84.94</v>
      </c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19" t="e">
        <f>BX76/BB76*100</f>
        <v>#VALUE!</v>
      </c>
    </row>
    <row r="77" spans="1:103" s="19" customFormat="1" ht="47.25" customHeight="1">
      <c r="A77" s="71" t="s">
        <v>85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39" t="s">
        <v>57</v>
      </c>
      <c r="AG77" s="39"/>
      <c r="AH77" s="39"/>
      <c r="AI77" s="39"/>
      <c r="AJ77" s="39"/>
      <c r="AK77" s="39"/>
      <c r="AL77" s="39" t="s">
        <v>86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40">
        <f>BB78+BB83</f>
        <v>578800</v>
      </c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1">
        <f>BX78+BX83</f>
        <v>370286.80000000005</v>
      </c>
      <c r="BY77" s="41"/>
      <c r="BZ77" s="41"/>
      <c r="CA77" s="41"/>
      <c r="CB77" s="41"/>
      <c r="CC77" s="41"/>
      <c r="CD77" s="41"/>
      <c r="CE77" s="41"/>
      <c r="CF77" s="41">
        <f aca="true" t="shared" si="7" ref="CF77:CF85">BB77-BX77</f>
        <v>208513.19999999995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19">
        <f t="shared" si="6"/>
        <v>63.97491361437457</v>
      </c>
    </row>
    <row r="78" spans="1:103" s="19" customFormat="1" ht="93" customHeight="1">
      <c r="A78" s="71" t="s">
        <v>200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36" t="s">
        <v>57</v>
      </c>
      <c r="AG78" s="36"/>
      <c r="AH78" s="36"/>
      <c r="AI78" s="36"/>
      <c r="AJ78" s="36"/>
      <c r="AK78" s="36"/>
      <c r="AL78" s="39" t="s">
        <v>349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40">
        <f>BB81+BB79</f>
        <v>533800</v>
      </c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1">
        <f>BX80+BX81</f>
        <v>338917.04000000004</v>
      </c>
      <c r="BY78" s="41"/>
      <c r="BZ78" s="41"/>
      <c r="CA78" s="41"/>
      <c r="CB78" s="41"/>
      <c r="CC78" s="41"/>
      <c r="CD78" s="41"/>
      <c r="CE78" s="41"/>
      <c r="CF78" s="41">
        <f t="shared" si="7"/>
        <v>194882.95999999996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19">
        <f t="shared" si="6"/>
        <v>63.4913900337205</v>
      </c>
    </row>
    <row r="79" spans="1:103" s="19" customFormat="1" ht="87.75" customHeight="1">
      <c r="A79" s="44" t="s">
        <v>191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6"/>
      <c r="AF79" s="49" t="s">
        <v>57</v>
      </c>
      <c r="AG79" s="50"/>
      <c r="AH79" s="50"/>
      <c r="AI79" s="50"/>
      <c r="AJ79" s="50"/>
      <c r="AK79" s="51"/>
      <c r="AL79" s="49" t="s">
        <v>146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1"/>
      <c r="BB79" s="52">
        <f>BB80</f>
        <v>349000</v>
      </c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4"/>
      <c r="BX79" s="115">
        <f>BX80</f>
        <v>262496.65</v>
      </c>
      <c r="BY79" s="116"/>
      <c r="BZ79" s="116"/>
      <c r="CA79" s="116"/>
      <c r="CB79" s="116"/>
      <c r="CC79" s="116"/>
      <c r="CD79" s="116"/>
      <c r="CE79" s="117"/>
      <c r="CF79" s="115">
        <f t="shared" si="7"/>
        <v>86503.34999999998</v>
      </c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7"/>
      <c r="CY79" s="19">
        <f>BX79/BB79*100</f>
        <v>75.21393982808023</v>
      </c>
    </row>
    <row r="80" spans="1:103" s="19" customFormat="1" ht="87.75" customHeight="1">
      <c r="A80" s="44" t="s">
        <v>425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6"/>
      <c r="AF80" s="49" t="s">
        <v>57</v>
      </c>
      <c r="AG80" s="50"/>
      <c r="AH80" s="50"/>
      <c r="AI80" s="50"/>
      <c r="AJ80" s="50"/>
      <c r="AK80" s="51"/>
      <c r="AL80" s="49" t="s">
        <v>147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1"/>
      <c r="BB80" s="52">
        <v>349000</v>
      </c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4"/>
      <c r="BX80" s="115">
        <v>262496.65</v>
      </c>
      <c r="BY80" s="116"/>
      <c r="BZ80" s="116"/>
      <c r="CA80" s="116"/>
      <c r="CB80" s="116"/>
      <c r="CC80" s="116"/>
      <c r="CD80" s="116"/>
      <c r="CE80" s="117"/>
      <c r="CF80" s="115">
        <f>BB80-BX80</f>
        <v>86503.34999999998</v>
      </c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7"/>
      <c r="CY80" s="19">
        <f>BX80/BB80*100</f>
        <v>75.21393982808023</v>
      </c>
    </row>
    <row r="81" spans="1:103" s="19" customFormat="1" ht="48" customHeight="1">
      <c r="A81" s="35" t="s">
        <v>194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9" t="s">
        <v>57</v>
      </c>
      <c r="AG81" s="39"/>
      <c r="AH81" s="39"/>
      <c r="AI81" s="39"/>
      <c r="AJ81" s="39"/>
      <c r="AK81" s="39"/>
      <c r="AL81" s="36" t="s">
        <v>195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7">
        <f>BB82</f>
        <v>184800</v>
      </c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4">
        <f>BX82</f>
        <v>76420.39</v>
      </c>
      <c r="BY81" s="34"/>
      <c r="BZ81" s="34"/>
      <c r="CA81" s="34"/>
      <c r="CB81" s="34"/>
      <c r="CC81" s="34"/>
      <c r="CD81" s="34"/>
      <c r="CE81" s="34"/>
      <c r="CF81" s="34">
        <f t="shared" si="7"/>
        <v>108379.61</v>
      </c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19">
        <f>BX81/BB81*100</f>
        <v>41.35302489177489</v>
      </c>
    </row>
    <row r="82" spans="1:103" s="19" customFormat="1" ht="48" customHeight="1">
      <c r="A82" s="35" t="s">
        <v>426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9" t="s">
        <v>57</v>
      </c>
      <c r="AG82" s="39"/>
      <c r="AH82" s="39"/>
      <c r="AI82" s="39"/>
      <c r="AJ82" s="39"/>
      <c r="AK82" s="39"/>
      <c r="AL82" s="36" t="s">
        <v>196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>
        <v>184800</v>
      </c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4">
        <v>76420.39</v>
      </c>
      <c r="BY82" s="34"/>
      <c r="BZ82" s="34"/>
      <c r="CA82" s="34"/>
      <c r="CB82" s="34"/>
      <c r="CC82" s="34"/>
      <c r="CD82" s="34"/>
      <c r="CE82" s="34"/>
      <c r="CF82" s="34">
        <f t="shared" si="7"/>
        <v>108379.61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19">
        <f>BX82/BB82*100</f>
        <v>41.35302489177489</v>
      </c>
    </row>
    <row r="83" spans="1:103" s="20" customFormat="1" ht="48.75" customHeight="1">
      <c r="A83" s="38" t="s">
        <v>353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9" t="s">
        <v>57</v>
      </c>
      <c r="AG83" s="39"/>
      <c r="AH83" s="39"/>
      <c r="AI83" s="39"/>
      <c r="AJ83" s="39"/>
      <c r="AK83" s="39"/>
      <c r="AL83" s="39" t="s">
        <v>354</v>
      </c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40">
        <f>BB84</f>
        <v>45000</v>
      </c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1">
        <f>BX84</f>
        <v>31369.76</v>
      </c>
      <c r="BY83" s="41"/>
      <c r="BZ83" s="41"/>
      <c r="CA83" s="41"/>
      <c r="CB83" s="41"/>
      <c r="CC83" s="41"/>
      <c r="CD83" s="41"/>
      <c r="CE83" s="41"/>
      <c r="CF83" s="41">
        <f>BB83-BX83</f>
        <v>13630.240000000002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19">
        <f t="shared" si="6"/>
        <v>69.71057777777777</v>
      </c>
    </row>
    <row r="84" spans="1:103" s="19" customFormat="1" ht="48" customHeight="1">
      <c r="A84" s="35" t="s">
        <v>356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9" t="s">
        <v>57</v>
      </c>
      <c r="AG84" s="39"/>
      <c r="AH84" s="39"/>
      <c r="AI84" s="39"/>
      <c r="AJ84" s="39"/>
      <c r="AK84" s="39"/>
      <c r="AL84" s="36" t="s">
        <v>355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>
        <f>BB85</f>
        <v>45000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4">
        <f>BX85</f>
        <v>31369.76</v>
      </c>
      <c r="BY84" s="34"/>
      <c r="BZ84" s="34"/>
      <c r="CA84" s="34"/>
      <c r="CB84" s="34"/>
      <c r="CC84" s="34"/>
      <c r="CD84" s="34"/>
      <c r="CE84" s="34"/>
      <c r="CF84" s="34">
        <f>BB84-BX84</f>
        <v>13630.240000000002</v>
      </c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19">
        <f t="shared" si="6"/>
        <v>69.71057777777777</v>
      </c>
    </row>
    <row r="85" spans="1:103" s="19" customFormat="1" ht="60.75" customHeight="1">
      <c r="A85" s="35" t="s">
        <v>427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9" t="s">
        <v>57</v>
      </c>
      <c r="AG85" s="39"/>
      <c r="AH85" s="39"/>
      <c r="AI85" s="39"/>
      <c r="AJ85" s="39"/>
      <c r="AK85" s="39"/>
      <c r="AL85" s="36" t="s">
        <v>352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7">
        <v>45000</v>
      </c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4">
        <v>31369.76</v>
      </c>
      <c r="BY85" s="34"/>
      <c r="BZ85" s="34"/>
      <c r="CA85" s="34"/>
      <c r="CB85" s="34"/>
      <c r="CC85" s="34"/>
      <c r="CD85" s="34"/>
      <c r="CE85" s="34"/>
      <c r="CF85" s="34">
        <f t="shared" si="7"/>
        <v>13630.240000000002</v>
      </c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19">
        <f t="shared" si="6"/>
        <v>69.71057777777777</v>
      </c>
    </row>
    <row r="86" spans="1:103" s="20" customFormat="1" ht="28.5" customHeight="1">
      <c r="A86" s="38" t="s">
        <v>199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9" t="s">
        <v>57</v>
      </c>
      <c r="AG86" s="39"/>
      <c r="AH86" s="39"/>
      <c r="AI86" s="39"/>
      <c r="AJ86" s="39"/>
      <c r="AK86" s="39"/>
      <c r="AL86" s="39" t="s">
        <v>197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40">
        <f>BB92</f>
        <v>12000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1">
        <f>BX90+BX87</f>
        <v>72000</v>
      </c>
      <c r="BY86" s="41"/>
      <c r="BZ86" s="41"/>
      <c r="CA86" s="41"/>
      <c r="CB86" s="41"/>
      <c r="CC86" s="41"/>
      <c r="CD86" s="41"/>
      <c r="CE86" s="41"/>
      <c r="CF86" s="41">
        <f>BB86-BX86</f>
        <v>-60000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19">
        <f aca="true" t="shared" si="8" ref="CY86:CY93">BX86/BB86*100</f>
        <v>600</v>
      </c>
    </row>
    <row r="87" spans="1:103" s="20" customFormat="1" ht="68.25" customHeight="1">
      <c r="A87" s="38" t="s">
        <v>245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9" t="s">
        <v>57</v>
      </c>
      <c r="AG87" s="39"/>
      <c r="AH87" s="39"/>
      <c r="AI87" s="39"/>
      <c r="AJ87" s="39"/>
      <c r="AK87" s="39"/>
      <c r="AL87" s="39" t="s">
        <v>246</v>
      </c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40" t="s">
        <v>65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1">
        <f>BX88</f>
        <v>18000</v>
      </c>
      <c r="BY87" s="41"/>
      <c r="BZ87" s="41"/>
      <c r="CA87" s="41"/>
      <c r="CB87" s="41"/>
      <c r="CC87" s="41"/>
      <c r="CD87" s="41"/>
      <c r="CE87" s="41"/>
      <c r="CF87" s="41">
        <f>-BX87</f>
        <v>-18000</v>
      </c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20" t="e">
        <f t="shared" si="8"/>
        <v>#VALUE!</v>
      </c>
    </row>
    <row r="88" spans="1:103" s="19" customFormat="1" ht="74.25" customHeight="1">
      <c r="A88" s="35" t="s">
        <v>247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6" t="s">
        <v>57</v>
      </c>
      <c r="AG88" s="36"/>
      <c r="AH88" s="36"/>
      <c r="AI88" s="36"/>
      <c r="AJ88" s="36"/>
      <c r="AK88" s="36"/>
      <c r="AL88" s="36" t="s">
        <v>248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7" t="s">
        <v>65</v>
      </c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4">
        <f>BX89</f>
        <v>18000</v>
      </c>
      <c r="BY88" s="34"/>
      <c r="BZ88" s="34"/>
      <c r="CA88" s="34"/>
      <c r="CB88" s="34"/>
      <c r="CC88" s="34"/>
      <c r="CD88" s="34"/>
      <c r="CE88" s="34"/>
      <c r="CF88" s="34">
        <f>-BX88</f>
        <v>-18000</v>
      </c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19" t="e">
        <f t="shared" si="8"/>
        <v>#VALUE!</v>
      </c>
    </row>
    <row r="89" spans="1:103" s="19" customFormat="1" ht="90.75" customHeight="1">
      <c r="A89" s="35" t="s">
        <v>249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6" t="s">
        <v>57</v>
      </c>
      <c r="AG89" s="36"/>
      <c r="AH89" s="36"/>
      <c r="AI89" s="36"/>
      <c r="AJ89" s="36"/>
      <c r="AK89" s="36"/>
      <c r="AL89" s="36" t="s">
        <v>250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7" t="s">
        <v>65</v>
      </c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4">
        <v>18000</v>
      </c>
      <c r="BY89" s="34"/>
      <c r="BZ89" s="34"/>
      <c r="CA89" s="34"/>
      <c r="CB89" s="34"/>
      <c r="CC89" s="34"/>
      <c r="CD89" s="34"/>
      <c r="CE89" s="34"/>
      <c r="CF89" s="34">
        <f>-BX89</f>
        <v>-18000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19" t="e">
        <f t="shared" si="8"/>
        <v>#VALUE!</v>
      </c>
    </row>
    <row r="90" spans="1:103" s="19" customFormat="1" ht="45" customHeight="1">
      <c r="A90" s="35" t="s">
        <v>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 t="s">
        <v>57</v>
      </c>
      <c r="AG90" s="36"/>
      <c r="AH90" s="36"/>
      <c r="AI90" s="36"/>
      <c r="AJ90" s="36"/>
      <c r="AK90" s="36"/>
      <c r="AL90" s="36" t="s">
        <v>6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7" t="s">
        <v>65</v>
      </c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4">
        <f>BX91</f>
        <v>54000</v>
      </c>
      <c r="BY90" s="34"/>
      <c r="BZ90" s="34"/>
      <c r="CA90" s="34"/>
      <c r="CB90" s="34"/>
      <c r="CC90" s="34"/>
      <c r="CD90" s="34"/>
      <c r="CE90" s="34"/>
      <c r="CF90" s="34">
        <f>-BX90</f>
        <v>-54000</v>
      </c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19" t="e">
        <f t="shared" si="8"/>
        <v>#VALUE!</v>
      </c>
    </row>
    <row r="91" spans="1:103" s="19" customFormat="1" ht="62.25" customHeight="1">
      <c r="A91" s="35" t="s">
        <v>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6" t="s">
        <v>57</v>
      </c>
      <c r="AG91" s="36"/>
      <c r="AH91" s="36"/>
      <c r="AI91" s="36"/>
      <c r="AJ91" s="36"/>
      <c r="AK91" s="36"/>
      <c r="AL91" s="36" t="s">
        <v>7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7" t="s">
        <v>65</v>
      </c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4">
        <v>54000</v>
      </c>
      <c r="BY91" s="34"/>
      <c r="BZ91" s="34"/>
      <c r="CA91" s="34"/>
      <c r="CB91" s="34"/>
      <c r="CC91" s="34"/>
      <c r="CD91" s="34"/>
      <c r="CE91" s="34"/>
      <c r="CF91" s="34">
        <f>-BX91</f>
        <v>-54000</v>
      </c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19" t="e">
        <f t="shared" si="8"/>
        <v>#VALUE!</v>
      </c>
    </row>
    <row r="92" spans="1:103" s="19" customFormat="1" ht="31.5" customHeight="1">
      <c r="A92" s="35" t="s">
        <v>396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 t="s">
        <v>57</v>
      </c>
      <c r="AG92" s="36"/>
      <c r="AH92" s="36"/>
      <c r="AI92" s="36"/>
      <c r="AJ92" s="36"/>
      <c r="AK92" s="36"/>
      <c r="AL92" s="36" t="s">
        <v>383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>
        <f>BB93</f>
        <v>12000</v>
      </c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4" t="s">
        <v>65</v>
      </c>
      <c r="BY92" s="34"/>
      <c r="BZ92" s="34"/>
      <c r="CA92" s="34"/>
      <c r="CB92" s="34"/>
      <c r="CC92" s="34"/>
      <c r="CD92" s="34"/>
      <c r="CE92" s="34"/>
      <c r="CF92" s="34">
        <f>BB92</f>
        <v>12000</v>
      </c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19" t="e">
        <f t="shared" si="8"/>
        <v>#VALUE!</v>
      </c>
    </row>
    <row r="93" spans="1:103" s="19" customFormat="1" ht="74.25" customHeight="1">
      <c r="A93" s="35" t="s">
        <v>395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 t="s">
        <v>57</v>
      </c>
      <c r="AG93" s="36"/>
      <c r="AH93" s="36"/>
      <c r="AI93" s="36"/>
      <c r="AJ93" s="36"/>
      <c r="AK93" s="36"/>
      <c r="AL93" s="36" t="s">
        <v>394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7">
        <v>12000</v>
      </c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4" t="s">
        <v>65</v>
      </c>
      <c r="BY93" s="34"/>
      <c r="BZ93" s="34"/>
      <c r="CA93" s="34"/>
      <c r="CB93" s="34"/>
      <c r="CC93" s="34"/>
      <c r="CD93" s="34"/>
      <c r="CE93" s="34"/>
      <c r="CF93" s="34">
        <f>BB93</f>
        <v>12000</v>
      </c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19" t="e">
        <f t="shared" si="8"/>
        <v>#VALUE!</v>
      </c>
    </row>
    <row r="94" spans="1:103" s="20" customFormat="1" ht="28.5" customHeight="1">
      <c r="A94" s="38" t="s">
        <v>137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9" t="s">
        <v>57</v>
      </c>
      <c r="AG94" s="39"/>
      <c r="AH94" s="39"/>
      <c r="AI94" s="39"/>
      <c r="AJ94" s="39"/>
      <c r="AK94" s="39"/>
      <c r="AL94" s="39" t="s">
        <v>136</v>
      </c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40">
        <f>BB95</f>
        <v>62000</v>
      </c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1">
        <f>BX95</f>
        <v>7600</v>
      </c>
      <c r="BY94" s="41"/>
      <c r="BZ94" s="41"/>
      <c r="CA94" s="41"/>
      <c r="CB94" s="41"/>
      <c r="CC94" s="41"/>
      <c r="CD94" s="41"/>
      <c r="CE94" s="41"/>
      <c r="CF94" s="41">
        <f aca="true" t="shared" si="9" ref="CF94:CF103">BB94-BX94</f>
        <v>54400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19">
        <f t="shared" si="6"/>
        <v>12.258064516129032</v>
      </c>
    </row>
    <row r="95" spans="1:103" s="20" customFormat="1" ht="28.5" customHeight="1">
      <c r="A95" s="35" t="s">
        <v>157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9" t="s">
        <v>57</v>
      </c>
      <c r="AG95" s="39"/>
      <c r="AH95" s="39"/>
      <c r="AI95" s="39"/>
      <c r="AJ95" s="39"/>
      <c r="AK95" s="39"/>
      <c r="AL95" s="36" t="s">
        <v>152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7">
        <f>BB96</f>
        <v>62000</v>
      </c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4">
        <f>BX96</f>
        <v>7600</v>
      </c>
      <c r="BY95" s="34"/>
      <c r="BZ95" s="34"/>
      <c r="CA95" s="34"/>
      <c r="CB95" s="34"/>
      <c r="CC95" s="34"/>
      <c r="CD95" s="34"/>
      <c r="CE95" s="34"/>
      <c r="CF95" s="34">
        <f t="shared" si="9"/>
        <v>54400</v>
      </c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19">
        <f t="shared" si="6"/>
        <v>12.258064516129032</v>
      </c>
    </row>
    <row r="96" spans="1:103" s="19" customFormat="1" ht="28.5" customHeight="1">
      <c r="A96" s="35" t="s">
        <v>428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9" t="s">
        <v>57</v>
      </c>
      <c r="AG96" s="39"/>
      <c r="AH96" s="39"/>
      <c r="AI96" s="39"/>
      <c r="AJ96" s="39"/>
      <c r="AK96" s="39"/>
      <c r="AL96" s="36" t="s">
        <v>156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>
        <v>62000</v>
      </c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4">
        <v>7600</v>
      </c>
      <c r="BY96" s="34"/>
      <c r="BZ96" s="34"/>
      <c r="CA96" s="34"/>
      <c r="CB96" s="34"/>
      <c r="CC96" s="34"/>
      <c r="CD96" s="34"/>
      <c r="CE96" s="34"/>
      <c r="CF96" s="34">
        <f t="shared" si="9"/>
        <v>54400</v>
      </c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19">
        <f t="shared" si="6"/>
        <v>12.258064516129032</v>
      </c>
    </row>
    <row r="97" spans="1:103" s="19" customFormat="1" ht="30" customHeight="1">
      <c r="A97" s="86" t="s">
        <v>87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39" t="s">
        <v>57</v>
      </c>
      <c r="AG97" s="39"/>
      <c r="AH97" s="39"/>
      <c r="AI97" s="39"/>
      <c r="AJ97" s="39"/>
      <c r="AK97" s="39"/>
      <c r="AL97" s="39" t="s">
        <v>88</v>
      </c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40">
        <f>BB98</f>
        <v>28292300</v>
      </c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1">
        <f>BX98</f>
        <v>17261557</v>
      </c>
      <c r="BY97" s="41"/>
      <c r="BZ97" s="41"/>
      <c r="CA97" s="41"/>
      <c r="CB97" s="41"/>
      <c r="CC97" s="41"/>
      <c r="CD97" s="41"/>
      <c r="CE97" s="41"/>
      <c r="CF97" s="41">
        <f t="shared" si="9"/>
        <v>11030743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19">
        <f t="shared" si="6"/>
        <v>61.011501362561546</v>
      </c>
    </row>
    <row r="98" spans="1:103" s="19" customFormat="1" ht="42" customHeight="1">
      <c r="A98" s="109" t="s">
        <v>89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39" t="s">
        <v>57</v>
      </c>
      <c r="AG98" s="39"/>
      <c r="AH98" s="39"/>
      <c r="AI98" s="39"/>
      <c r="AJ98" s="39"/>
      <c r="AK98" s="39"/>
      <c r="AL98" s="39" t="s">
        <v>90</v>
      </c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40">
        <f>BB105+BB110+BB102</f>
        <v>28292300</v>
      </c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1">
        <f>BX102+BX105+BX110</f>
        <v>17261557</v>
      </c>
      <c r="BY98" s="41"/>
      <c r="BZ98" s="41"/>
      <c r="CA98" s="41"/>
      <c r="CB98" s="41"/>
      <c r="CC98" s="41"/>
      <c r="CD98" s="41"/>
      <c r="CE98" s="41"/>
      <c r="CF98" s="41">
        <f t="shared" si="9"/>
        <v>11030743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19">
        <f t="shared" si="6"/>
        <v>61.011501362561546</v>
      </c>
    </row>
    <row r="99" spans="1:103" s="19" customFormat="1" ht="77.25" customHeight="1" hidden="1">
      <c r="A99" s="70" t="s">
        <v>91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39" t="s">
        <v>57</v>
      </c>
      <c r="AG99" s="39"/>
      <c r="AH99" s="39"/>
      <c r="AI99" s="39"/>
      <c r="AJ99" s="39"/>
      <c r="AK99" s="39"/>
      <c r="AL99" s="39" t="s">
        <v>92</v>
      </c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40" t="str">
        <f>BB100</f>
        <v>-</v>
      </c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1">
        <f>BX100</f>
        <v>0</v>
      </c>
      <c r="BY99" s="41"/>
      <c r="BZ99" s="41"/>
      <c r="CA99" s="41"/>
      <c r="CB99" s="41"/>
      <c r="CC99" s="41"/>
      <c r="CD99" s="41"/>
      <c r="CE99" s="41"/>
      <c r="CF99" s="41" t="e">
        <f t="shared" si="9"/>
        <v>#VALUE!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19" t="e">
        <f t="shared" si="6"/>
        <v>#VALUE!</v>
      </c>
    </row>
    <row r="100" spans="1:103" s="19" customFormat="1" ht="77.25" customHeight="1" hidden="1">
      <c r="A100" s="110" t="s">
        <v>93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36" t="s">
        <v>57</v>
      </c>
      <c r="AG100" s="36"/>
      <c r="AH100" s="36"/>
      <c r="AI100" s="36"/>
      <c r="AJ100" s="36"/>
      <c r="AK100" s="36"/>
      <c r="AL100" s="36" t="s">
        <v>94</v>
      </c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7" t="str">
        <f>BB101</f>
        <v>-</v>
      </c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4"/>
      <c r="BY100" s="34"/>
      <c r="BZ100" s="34"/>
      <c r="CA100" s="34"/>
      <c r="CB100" s="34"/>
      <c r="CC100" s="34"/>
      <c r="CD100" s="34"/>
      <c r="CE100" s="34"/>
      <c r="CF100" s="41" t="e">
        <f t="shared" si="9"/>
        <v>#VALUE!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19" t="e">
        <f t="shared" si="6"/>
        <v>#VALUE!</v>
      </c>
    </row>
    <row r="101" spans="1:103" s="19" customFormat="1" ht="77.25" customHeight="1" hidden="1">
      <c r="A101" s="110" t="s">
        <v>95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36" t="s">
        <v>57</v>
      </c>
      <c r="AG101" s="36"/>
      <c r="AH101" s="36"/>
      <c r="AI101" s="36"/>
      <c r="AJ101" s="36"/>
      <c r="AK101" s="36"/>
      <c r="AL101" s="36" t="s">
        <v>96</v>
      </c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7" t="s">
        <v>65</v>
      </c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4"/>
      <c r="BY101" s="34"/>
      <c r="BZ101" s="34"/>
      <c r="CA101" s="34"/>
      <c r="CB101" s="34"/>
      <c r="CC101" s="34"/>
      <c r="CD101" s="34"/>
      <c r="CE101" s="34"/>
      <c r="CF101" s="41" t="e">
        <f t="shared" si="9"/>
        <v>#VALUE!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19" t="e">
        <f t="shared" si="6"/>
        <v>#VALUE!</v>
      </c>
    </row>
    <row r="102" spans="1:103" s="19" customFormat="1" ht="33.75" customHeight="1">
      <c r="A102" s="70" t="s">
        <v>336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39" t="s">
        <v>57</v>
      </c>
      <c r="AG102" s="39"/>
      <c r="AH102" s="39"/>
      <c r="AI102" s="39"/>
      <c r="AJ102" s="39"/>
      <c r="AK102" s="39"/>
      <c r="AL102" s="39" t="s">
        <v>220</v>
      </c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40">
        <f>BB103</f>
        <v>1807000</v>
      </c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1">
        <f>BX103</f>
        <v>807900</v>
      </c>
      <c r="BY102" s="41"/>
      <c r="BZ102" s="41"/>
      <c r="CA102" s="41"/>
      <c r="CB102" s="41"/>
      <c r="CC102" s="41"/>
      <c r="CD102" s="41"/>
      <c r="CE102" s="41"/>
      <c r="CF102" s="41">
        <f>BB102-BX102</f>
        <v>999100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19">
        <f>BX102/BB102*100</f>
        <v>44.709463198671834</v>
      </c>
    </row>
    <row r="103" spans="1:103" s="19" customFormat="1" ht="22.5" customHeight="1">
      <c r="A103" s="110" t="s">
        <v>335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36" t="s">
        <v>57</v>
      </c>
      <c r="AG103" s="36"/>
      <c r="AH103" s="36"/>
      <c r="AI103" s="36"/>
      <c r="AJ103" s="36"/>
      <c r="AK103" s="36"/>
      <c r="AL103" s="36" t="s">
        <v>334</v>
      </c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7">
        <f>BB104</f>
        <v>1807000</v>
      </c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4">
        <f>BX104</f>
        <v>807900</v>
      </c>
      <c r="BY103" s="34"/>
      <c r="BZ103" s="34"/>
      <c r="CA103" s="34"/>
      <c r="CB103" s="34"/>
      <c r="CC103" s="34"/>
      <c r="CD103" s="34"/>
      <c r="CE103" s="34"/>
      <c r="CF103" s="34">
        <f t="shared" si="9"/>
        <v>999100</v>
      </c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19">
        <f>BX103/BB103*100</f>
        <v>44.709463198671834</v>
      </c>
    </row>
    <row r="104" spans="1:103" s="19" customFormat="1" ht="35.25" customHeight="1">
      <c r="A104" s="110" t="s">
        <v>431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36" t="s">
        <v>57</v>
      </c>
      <c r="AG104" s="36"/>
      <c r="AH104" s="36"/>
      <c r="AI104" s="36"/>
      <c r="AJ104" s="36"/>
      <c r="AK104" s="36"/>
      <c r="AL104" s="36" t="s">
        <v>334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7">
        <v>1807000</v>
      </c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4">
        <v>807900</v>
      </c>
      <c r="BY104" s="34"/>
      <c r="BZ104" s="34"/>
      <c r="CA104" s="34"/>
      <c r="CB104" s="34"/>
      <c r="CC104" s="34"/>
      <c r="CD104" s="34"/>
      <c r="CE104" s="34"/>
      <c r="CF104" s="34">
        <f>BB104-BX104</f>
        <v>999100</v>
      </c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19">
        <f>BX104/BB104*100</f>
        <v>44.709463198671834</v>
      </c>
    </row>
    <row r="105" spans="1:103" s="19" customFormat="1" ht="33" customHeight="1">
      <c r="A105" s="70" t="s">
        <v>97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39" t="s">
        <v>57</v>
      </c>
      <c r="AG105" s="39"/>
      <c r="AH105" s="39"/>
      <c r="AI105" s="39"/>
      <c r="AJ105" s="39"/>
      <c r="AK105" s="39"/>
      <c r="AL105" s="39" t="s">
        <v>98</v>
      </c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40">
        <f>BB106+BB108</f>
        <v>445000</v>
      </c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1">
        <f>BX106+BX108</f>
        <v>445000</v>
      </c>
      <c r="BY105" s="41"/>
      <c r="BZ105" s="41"/>
      <c r="CA105" s="41"/>
      <c r="CB105" s="41"/>
      <c r="CC105" s="41"/>
      <c r="CD105" s="41"/>
      <c r="CE105" s="41"/>
      <c r="CF105" s="41" t="s">
        <v>65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19">
        <f t="shared" si="6"/>
        <v>100</v>
      </c>
    </row>
    <row r="106" spans="1:103" s="19" customFormat="1" ht="42.75" customHeight="1">
      <c r="A106" s="110" t="s">
        <v>99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36" t="s">
        <v>57</v>
      </c>
      <c r="AG106" s="36"/>
      <c r="AH106" s="36"/>
      <c r="AI106" s="36"/>
      <c r="AJ106" s="36"/>
      <c r="AK106" s="36"/>
      <c r="AL106" s="36" t="s">
        <v>100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7">
        <f>BB107</f>
        <v>444800</v>
      </c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4">
        <f>BX107</f>
        <v>444800</v>
      </c>
      <c r="BY106" s="34"/>
      <c r="BZ106" s="34"/>
      <c r="CA106" s="34"/>
      <c r="CB106" s="34"/>
      <c r="CC106" s="34"/>
      <c r="CD106" s="34"/>
      <c r="CE106" s="34"/>
      <c r="CF106" s="34" t="s">
        <v>65</v>
      </c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19">
        <f t="shared" si="6"/>
        <v>100</v>
      </c>
    </row>
    <row r="107" spans="1:103" s="19" customFormat="1" ht="47.25" customHeight="1">
      <c r="A107" s="110" t="s">
        <v>430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36" t="s">
        <v>57</v>
      </c>
      <c r="AG107" s="36"/>
      <c r="AH107" s="36"/>
      <c r="AI107" s="36"/>
      <c r="AJ107" s="36"/>
      <c r="AK107" s="36"/>
      <c r="AL107" s="36" t="s">
        <v>101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7">
        <v>444800</v>
      </c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4">
        <v>444800</v>
      </c>
      <c r="BY107" s="34"/>
      <c r="BZ107" s="34"/>
      <c r="CA107" s="34"/>
      <c r="CB107" s="34"/>
      <c r="CC107" s="34"/>
      <c r="CD107" s="34"/>
      <c r="CE107" s="34"/>
      <c r="CF107" s="34" t="s">
        <v>65</v>
      </c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19">
        <f t="shared" si="6"/>
        <v>100</v>
      </c>
    </row>
    <row r="108" spans="1:103" s="19" customFormat="1" ht="41.25" customHeight="1">
      <c r="A108" s="110" t="s">
        <v>139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36" t="s">
        <v>57</v>
      </c>
      <c r="AG108" s="36"/>
      <c r="AH108" s="36"/>
      <c r="AI108" s="36"/>
      <c r="AJ108" s="36"/>
      <c r="AK108" s="36"/>
      <c r="AL108" s="36" t="s">
        <v>140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7">
        <f>BB109</f>
        <v>200</v>
      </c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4">
        <f>BX109</f>
        <v>200</v>
      </c>
      <c r="BY108" s="34"/>
      <c r="BZ108" s="34"/>
      <c r="CA108" s="34"/>
      <c r="CB108" s="34"/>
      <c r="CC108" s="34"/>
      <c r="CD108" s="34"/>
      <c r="CE108" s="34"/>
      <c r="CF108" s="34" t="s">
        <v>65</v>
      </c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19">
        <f t="shared" si="6"/>
        <v>100</v>
      </c>
    </row>
    <row r="109" spans="1:103" s="19" customFormat="1" ht="45" customHeight="1">
      <c r="A109" s="110" t="s">
        <v>429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36" t="s">
        <v>57</v>
      </c>
      <c r="AG109" s="36"/>
      <c r="AH109" s="36"/>
      <c r="AI109" s="36"/>
      <c r="AJ109" s="36"/>
      <c r="AK109" s="36"/>
      <c r="AL109" s="36" t="s">
        <v>138</v>
      </c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7">
        <v>200</v>
      </c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4">
        <v>200</v>
      </c>
      <c r="BY109" s="34"/>
      <c r="BZ109" s="34"/>
      <c r="CA109" s="34"/>
      <c r="CB109" s="34"/>
      <c r="CC109" s="34"/>
      <c r="CD109" s="34"/>
      <c r="CE109" s="34"/>
      <c r="CF109" s="34" t="s">
        <v>65</v>
      </c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19">
        <f t="shared" si="6"/>
        <v>100</v>
      </c>
    </row>
    <row r="110" spans="1:103" s="19" customFormat="1" ht="23.25" customHeight="1">
      <c r="A110" s="70" t="s">
        <v>102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39" t="s">
        <v>57</v>
      </c>
      <c r="AG110" s="39"/>
      <c r="AH110" s="39"/>
      <c r="AI110" s="39"/>
      <c r="AJ110" s="39"/>
      <c r="AK110" s="39"/>
      <c r="AL110" s="39" t="s">
        <v>103</v>
      </c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40">
        <f>BB111</f>
        <v>26040300</v>
      </c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1">
        <f>BX111</f>
        <v>16008657</v>
      </c>
      <c r="BY110" s="41"/>
      <c r="BZ110" s="41"/>
      <c r="CA110" s="41"/>
      <c r="CB110" s="41"/>
      <c r="CC110" s="41"/>
      <c r="CD110" s="41"/>
      <c r="CE110" s="41"/>
      <c r="CF110" s="41">
        <f>BB110-BX110</f>
        <v>10031643</v>
      </c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19">
        <f t="shared" si="6"/>
        <v>61.47646916510179</v>
      </c>
    </row>
    <row r="111" spans="1:103" s="19" customFormat="1" ht="34.5" customHeight="1">
      <c r="A111" s="110" t="s">
        <v>104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36" t="s">
        <v>57</v>
      </c>
      <c r="AG111" s="36"/>
      <c r="AH111" s="36"/>
      <c r="AI111" s="36"/>
      <c r="AJ111" s="36"/>
      <c r="AK111" s="36"/>
      <c r="AL111" s="36" t="s">
        <v>105</v>
      </c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7">
        <f>BB112</f>
        <v>26040300</v>
      </c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4">
        <f>BX112</f>
        <v>16008657</v>
      </c>
      <c r="BY111" s="34"/>
      <c r="BZ111" s="34"/>
      <c r="CA111" s="34"/>
      <c r="CB111" s="34"/>
      <c r="CC111" s="34"/>
      <c r="CD111" s="34"/>
      <c r="CE111" s="34"/>
      <c r="CF111" s="34">
        <f>BB111-BX111</f>
        <v>10031643</v>
      </c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19">
        <f t="shared" si="6"/>
        <v>61.47646916510179</v>
      </c>
    </row>
    <row r="112" spans="1:103" s="19" customFormat="1" ht="33.75" customHeight="1">
      <c r="A112" s="110" t="s">
        <v>433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36" t="s">
        <v>57</v>
      </c>
      <c r="AG112" s="36"/>
      <c r="AH112" s="36"/>
      <c r="AI112" s="36"/>
      <c r="AJ112" s="36"/>
      <c r="AK112" s="36"/>
      <c r="AL112" s="36" t="s">
        <v>106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7">
        <v>26040300</v>
      </c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4">
        <v>16008657</v>
      </c>
      <c r="BY112" s="34"/>
      <c r="BZ112" s="34"/>
      <c r="CA112" s="34"/>
      <c r="CB112" s="34"/>
      <c r="CC112" s="34"/>
      <c r="CD112" s="34"/>
      <c r="CE112" s="34"/>
      <c r="CF112" s="34">
        <f>BB112-BX112</f>
        <v>10031643</v>
      </c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19">
        <f t="shared" si="6"/>
        <v>61.47646916510179</v>
      </c>
    </row>
    <row r="113" ht="12.75">
      <c r="CY113" s="2" t="e">
        <f t="shared" si="6"/>
        <v>#DIV/0!</v>
      </c>
    </row>
  </sheetData>
  <sheetProtection/>
  <mergeCells count="621">
    <mergeCell ref="AL59:BA59"/>
    <mergeCell ref="BB59:BW59"/>
    <mergeCell ref="AL56:BA56"/>
    <mergeCell ref="BB56:BW56"/>
    <mergeCell ref="AL58:BA58"/>
    <mergeCell ref="BB58:BW58"/>
    <mergeCell ref="AL57:BA57"/>
    <mergeCell ref="BB57:BW57"/>
    <mergeCell ref="BX53:CE53"/>
    <mergeCell ref="CF53:CX53"/>
    <mergeCell ref="BX59:CE59"/>
    <mergeCell ref="CF59:CX59"/>
    <mergeCell ref="BX57:CE57"/>
    <mergeCell ref="CF57:CX57"/>
    <mergeCell ref="BX58:CE58"/>
    <mergeCell ref="CF58:CX58"/>
    <mergeCell ref="BX56:CE56"/>
    <mergeCell ref="CF56:CX56"/>
    <mergeCell ref="CF49:CX49"/>
    <mergeCell ref="BX52:CE52"/>
    <mergeCell ref="CF52:CX52"/>
    <mergeCell ref="BX50:CE50"/>
    <mergeCell ref="CF50:CX50"/>
    <mergeCell ref="BX51:CE51"/>
    <mergeCell ref="CF51:CX51"/>
    <mergeCell ref="AL49:BA49"/>
    <mergeCell ref="BB49:BW49"/>
    <mergeCell ref="A52:AE52"/>
    <mergeCell ref="AF52:AK52"/>
    <mergeCell ref="AL52:BA52"/>
    <mergeCell ref="BB52:BW52"/>
    <mergeCell ref="AL50:BA50"/>
    <mergeCell ref="BB50:BW50"/>
    <mergeCell ref="AL51:BA51"/>
    <mergeCell ref="BB51:BW51"/>
    <mergeCell ref="A58:AE58"/>
    <mergeCell ref="AF58:AK58"/>
    <mergeCell ref="A60:AE60"/>
    <mergeCell ref="AF60:AK60"/>
    <mergeCell ref="BX28:CE28"/>
    <mergeCell ref="CF28:CX28"/>
    <mergeCell ref="AL44:BA44"/>
    <mergeCell ref="BB44:BW44"/>
    <mergeCell ref="BX37:CE37"/>
    <mergeCell ref="CF37:CX37"/>
    <mergeCell ref="BX35:CE35"/>
    <mergeCell ref="CF35:CX35"/>
    <mergeCell ref="AL39:BA39"/>
    <mergeCell ref="BB39:BW39"/>
    <mergeCell ref="A28:AE28"/>
    <mergeCell ref="AF28:AK28"/>
    <mergeCell ref="AL28:BA28"/>
    <mergeCell ref="BB28:BW28"/>
    <mergeCell ref="A42:AE42"/>
    <mergeCell ref="AF42:AK42"/>
    <mergeCell ref="A59:AE59"/>
    <mergeCell ref="AF59:AK59"/>
    <mergeCell ref="A48:AE48"/>
    <mergeCell ref="AF48:AK48"/>
    <mergeCell ref="A57:AE57"/>
    <mergeCell ref="AF57:AK57"/>
    <mergeCell ref="A56:AE56"/>
    <mergeCell ref="AF56:AK56"/>
    <mergeCell ref="AL38:BA38"/>
    <mergeCell ref="BB38:BW38"/>
    <mergeCell ref="BX38:CE38"/>
    <mergeCell ref="CF38:CX38"/>
    <mergeCell ref="A61:AE61"/>
    <mergeCell ref="AF61:AK61"/>
    <mergeCell ref="A62:AE62"/>
    <mergeCell ref="AF62:AK62"/>
    <mergeCell ref="AL75:BA75"/>
    <mergeCell ref="BB75:BW75"/>
    <mergeCell ref="AL79:BA79"/>
    <mergeCell ref="BB79:BW79"/>
    <mergeCell ref="AL77:BA77"/>
    <mergeCell ref="BB77:BW77"/>
    <mergeCell ref="AL78:BA78"/>
    <mergeCell ref="BB78:BW78"/>
    <mergeCell ref="AL76:BA76"/>
    <mergeCell ref="BB76:BW76"/>
    <mergeCell ref="AL73:BA73"/>
    <mergeCell ref="BB73:BW73"/>
    <mergeCell ref="AL70:BA70"/>
    <mergeCell ref="BB70:BW70"/>
    <mergeCell ref="AL71:BA71"/>
    <mergeCell ref="BB71:BW71"/>
    <mergeCell ref="AL68:BA68"/>
    <mergeCell ref="BB68:BW68"/>
    <mergeCell ref="AL72:BA72"/>
    <mergeCell ref="BB72:BW72"/>
    <mergeCell ref="AL69:BA69"/>
    <mergeCell ref="BB69:BW69"/>
    <mergeCell ref="CF44:CX44"/>
    <mergeCell ref="AL55:BA55"/>
    <mergeCell ref="BB55:BW55"/>
    <mergeCell ref="AL48:BA48"/>
    <mergeCell ref="BB48:BW48"/>
    <mergeCell ref="BX45:CE45"/>
    <mergeCell ref="CF45:CX45"/>
    <mergeCell ref="AL45:BA45"/>
    <mergeCell ref="BB45:BW45"/>
    <mergeCell ref="BX48:CE48"/>
    <mergeCell ref="AL40:BA40"/>
    <mergeCell ref="BB40:BW40"/>
    <mergeCell ref="BX40:CE40"/>
    <mergeCell ref="BX44:CE44"/>
    <mergeCell ref="AL43:BA43"/>
    <mergeCell ref="BB43:BW43"/>
    <mergeCell ref="AL42:BA42"/>
    <mergeCell ref="BB42:BW42"/>
    <mergeCell ref="BX43:CE43"/>
    <mergeCell ref="BX36:CE36"/>
    <mergeCell ref="CF36:CX36"/>
    <mergeCell ref="BX34:CE34"/>
    <mergeCell ref="CF34:CX34"/>
    <mergeCell ref="BX30:CE30"/>
    <mergeCell ref="CF30:CX30"/>
    <mergeCell ref="BX31:CE31"/>
    <mergeCell ref="CF31:CX31"/>
    <mergeCell ref="CF43:CX43"/>
    <mergeCell ref="BX39:CE39"/>
    <mergeCell ref="CF39:CX39"/>
    <mergeCell ref="BX41:CE41"/>
    <mergeCell ref="CF41:CX41"/>
    <mergeCell ref="CF40:CX40"/>
    <mergeCell ref="CF42:CX42"/>
    <mergeCell ref="BX42:CE42"/>
    <mergeCell ref="A32:AE32"/>
    <mergeCell ref="AF32:AK32"/>
    <mergeCell ref="AL32:BA32"/>
    <mergeCell ref="BB32:BW32"/>
    <mergeCell ref="A33:AE33"/>
    <mergeCell ref="AF33:AK33"/>
    <mergeCell ref="AL53:BA53"/>
    <mergeCell ref="BB53:BW53"/>
    <mergeCell ref="A43:AE43"/>
    <mergeCell ref="AF43:AK43"/>
    <mergeCell ref="A39:AE39"/>
    <mergeCell ref="AF39:AK39"/>
    <mergeCell ref="A34:AE34"/>
    <mergeCell ref="AF34:AK34"/>
    <mergeCell ref="CF66:CX66"/>
    <mergeCell ref="AL67:BA67"/>
    <mergeCell ref="BB67:BW67"/>
    <mergeCell ref="AL64:BA64"/>
    <mergeCell ref="BB64:BW64"/>
    <mergeCell ref="AL66:BA66"/>
    <mergeCell ref="BB66:BW66"/>
    <mergeCell ref="BX72:CE72"/>
    <mergeCell ref="CF72:CX72"/>
    <mergeCell ref="BX62:CE62"/>
    <mergeCell ref="CF62:CX62"/>
    <mergeCell ref="BX64:CE64"/>
    <mergeCell ref="CF64:CX64"/>
    <mergeCell ref="BX67:CE67"/>
    <mergeCell ref="CF67:CX67"/>
    <mergeCell ref="BX63:CE63"/>
    <mergeCell ref="CF63:CX63"/>
    <mergeCell ref="BX85:CE85"/>
    <mergeCell ref="CF85:CX85"/>
    <mergeCell ref="BX84:CE84"/>
    <mergeCell ref="CF84:CX84"/>
    <mergeCell ref="BX78:CE78"/>
    <mergeCell ref="CF78:CX78"/>
    <mergeCell ref="BX81:CE81"/>
    <mergeCell ref="CF81:CX81"/>
    <mergeCell ref="BX80:CE80"/>
    <mergeCell ref="CF80:CX80"/>
    <mergeCell ref="BX83:CE83"/>
    <mergeCell ref="CF83:CX83"/>
    <mergeCell ref="BX69:CE69"/>
    <mergeCell ref="CF69:CX69"/>
    <mergeCell ref="BX74:CE74"/>
    <mergeCell ref="CF74:CX74"/>
    <mergeCell ref="BX75:CE75"/>
    <mergeCell ref="CF75:CX75"/>
    <mergeCell ref="BX79:CE79"/>
    <mergeCell ref="CF79:CX79"/>
    <mergeCell ref="A53:AE53"/>
    <mergeCell ref="AF53:AK53"/>
    <mergeCell ref="A49:AE49"/>
    <mergeCell ref="AF49:AK49"/>
    <mergeCell ref="A50:AE50"/>
    <mergeCell ref="AF50:AK50"/>
    <mergeCell ref="A51:AE51"/>
    <mergeCell ref="AF51:AK51"/>
    <mergeCell ref="A44:AE44"/>
    <mergeCell ref="AF44:AK44"/>
    <mergeCell ref="A46:AE46"/>
    <mergeCell ref="AF46:AK46"/>
    <mergeCell ref="A45:AE45"/>
    <mergeCell ref="AF45:AK45"/>
    <mergeCell ref="A19:AE19"/>
    <mergeCell ref="AF19:AK19"/>
    <mergeCell ref="A20:AE20"/>
    <mergeCell ref="AF20:AK20"/>
    <mergeCell ref="A107:AE107"/>
    <mergeCell ref="AF107:AK107"/>
    <mergeCell ref="A35:AE35"/>
    <mergeCell ref="AF35:AK35"/>
    <mergeCell ref="A37:AE37"/>
    <mergeCell ref="AF37:AK37"/>
    <mergeCell ref="A36:AE36"/>
    <mergeCell ref="AF36:AK36"/>
    <mergeCell ref="A73:AE73"/>
    <mergeCell ref="AF73:AK73"/>
    <mergeCell ref="A112:AE112"/>
    <mergeCell ref="AF112:AK112"/>
    <mergeCell ref="A108:AE108"/>
    <mergeCell ref="AF108:AK108"/>
    <mergeCell ref="A111:AE111"/>
    <mergeCell ref="AF111:AK111"/>
    <mergeCell ref="A109:AE109"/>
    <mergeCell ref="AF109:AK109"/>
    <mergeCell ref="A110:AE110"/>
    <mergeCell ref="AF110:AK110"/>
    <mergeCell ref="BX110:CE110"/>
    <mergeCell ref="CF110:CX110"/>
    <mergeCell ref="BX112:CE112"/>
    <mergeCell ref="CF112:CX112"/>
    <mergeCell ref="BX111:CE111"/>
    <mergeCell ref="CF111:CX111"/>
    <mergeCell ref="AL112:BA112"/>
    <mergeCell ref="BB112:BW112"/>
    <mergeCell ref="AL111:BA111"/>
    <mergeCell ref="BB111:BW111"/>
    <mergeCell ref="AL108:BA108"/>
    <mergeCell ref="BB108:BW108"/>
    <mergeCell ref="AL107:BA107"/>
    <mergeCell ref="BB107:BW107"/>
    <mergeCell ref="AL110:BA110"/>
    <mergeCell ref="BB110:BW110"/>
    <mergeCell ref="AL109:BA109"/>
    <mergeCell ref="BB109:BW109"/>
    <mergeCell ref="BX108:CE108"/>
    <mergeCell ref="CF108:CX108"/>
    <mergeCell ref="BX109:CE109"/>
    <mergeCell ref="CF109:CX109"/>
    <mergeCell ref="BX107:CE107"/>
    <mergeCell ref="CF107:CX107"/>
    <mergeCell ref="A105:AE105"/>
    <mergeCell ref="AF105:AK105"/>
    <mergeCell ref="BX106:CE106"/>
    <mergeCell ref="CF106:CX106"/>
    <mergeCell ref="AL106:BA106"/>
    <mergeCell ref="BB106:BW106"/>
    <mergeCell ref="A106:AE106"/>
    <mergeCell ref="AF106:AK106"/>
    <mergeCell ref="BX102:CE102"/>
    <mergeCell ref="CF102:CX102"/>
    <mergeCell ref="AL100:BA100"/>
    <mergeCell ref="BB100:BW100"/>
    <mergeCell ref="AL101:BA101"/>
    <mergeCell ref="BB101:BW101"/>
    <mergeCell ref="BX100:CE100"/>
    <mergeCell ref="CF100:CX100"/>
    <mergeCell ref="A104:AE104"/>
    <mergeCell ref="AF104:AK104"/>
    <mergeCell ref="A100:AE100"/>
    <mergeCell ref="AF100:AK100"/>
    <mergeCell ref="A101:AE101"/>
    <mergeCell ref="AF101:AK101"/>
    <mergeCell ref="A102:AE102"/>
    <mergeCell ref="AF102:AK102"/>
    <mergeCell ref="A103:AE103"/>
    <mergeCell ref="AF103:AK103"/>
    <mergeCell ref="BX105:CE105"/>
    <mergeCell ref="CF105:CX105"/>
    <mergeCell ref="BX104:CE104"/>
    <mergeCell ref="CF104:CX104"/>
    <mergeCell ref="AL105:BA105"/>
    <mergeCell ref="BB105:BW105"/>
    <mergeCell ref="A96:AE96"/>
    <mergeCell ref="AF96:AK96"/>
    <mergeCell ref="AL96:BA96"/>
    <mergeCell ref="BB96:BW96"/>
    <mergeCell ref="A98:AE98"/>
    <mergeCell ref="AF98:AK98"/>
    <mergeCell ref="AL104:BA104"/>
    <mergeCell ref="BB104:BW104"/>
    <mergeCell ref="A95:AE95"/>
    <mergeCell ref="AF95:AK95"/>
    <mergeCell ref="BX101:CE101"/>
    <mergeCell ref="CF101:CX101"/>
    <mergeCell ref="AL95:BA95"/>
    <mergeCell ref="BB95:BW95"/>
    <mergeCell ref="A97:AE97"/>
    <mergeCell ref="AF97:AK97"/>
    <mergeCell ref="AL97:BA97"/>
    <mergeCell ref="BB97:BW97"/>
    <mergeCell ref="A94:AE94"/>
    <mergeCell ref="AF94:AK94"/>
    <mergeCell ref="A86:AE86"/>
    <mergeCell ref="AF86:AK86"/>
    <mergeCell ref="A93:AE93"/>
    <mergeCell ref="AF93:AK93"/>
    <mergeCell ref="A92:AE92"/>
    <mergeCell ref="AF92:AK92"/>
    <mergeCell ref="A91:AE91"/>
    <mergeCell ref="AF91:AK91"/>
    <mergeCell ref="A85:AE85"/>
    <mergeCell ref="AF85:AK85"/>
    <mergeCell ref="A83:AE83"/>
    <mergeCell ref="AF83:AK83"/>
    <mergeCell ref="A84:AE84"/>
    <mergeCell ref="AF84:AK84"/>
    <mergeCell ref="A47:AE47"/>
    <mergeCell ref="AF47:AK47"/>
    <mergeCell ref="A77:AE77"/>
    <mergeCell ref="AF77:AK77"/>
    <mergeCell ref="A64:AE64"/>
    <mergeCell ref="AF64:AK64"/>
    <mergeCell ref="A63:AE63"/>
    <mergeCell ref="AF63:AK63"/>
    <mergeCell ref="A55:AE55"/>
    <mergeCell ref="AF55:AK55"/>
    <mergeCell ref="A40:AE40"/>
    <mergeCell ref="AF40:AK40"/>
    <mergeCell ref="A38:AE38"/>
    <mergeCell ref="AF38:AK38"/>
    <mergeCell ref="A74:AE74"/>
    <mergeCell ref="AF74:AK74"/>
    <mergeCell ref="A70:AE70"/>
    <mergeCell ref="AF70:AK70"/>
    <mergeCell ref="A71:AE71"/>
    <mergeCell ref="AF71:AK71"/>
    <mergeCell ref="A72:AE72"/>
    <mergeCell ref="AF72:AK72"/>
    <mergeCell ref="A69:AE69"/>
    <mergeCell ref="AF69:AK69"/>
    <mergeCell ref="A66:AE66"/>
    <mergeCell ref="AF66:AK66"/>
    <mergeCell ref="A67:AE67"/>
    <mergeCell ref="AF67:AK67"/>
    <mergeCell ref="A68:AE68"/>
    <mergeCell ref="AF68:AK68"/>
    <mergeCell ref="A81:AE81"/>
    <mergeCell ref="AF81:AK81"/>
    <mergeCell ref="A79:AE79"/>
    <mergeCell ref="AF79:AK79"/>
    <mergeCell ref="A80:AE80"/>
    <mergeCell ref="AF80:AK80"/>
    <mergeCell ref="A75:AE75"/>
    <mergeCell ref="AF75:AK75"/>
    <mergeCell ref="A18:AE18"/>
    <mergeCell ref="AF18:AK18"/>
    <mergeCell ref="A31:AE31"/>
    <mergeCell ref="AF31:AK31"/>
    <mergeCell ref="A30:AE30"/>
    <mergeCell ref="AF30:AK30"/>
    <mergeCell ref="A22:AE22"/>
    <mergeCell ref="AF22:AK22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BB21:BW21"/>
    <mergeCell ref="A26:AE26"/>
    <mergeCell ref="AF26:AK26"/>
    <mergeCell ref="A23:AE23"/>
    <mergeCell ref="AF23:AK23"/>
    <mergeCell ref="A21:AE21"/>
    <mergeCell ref="AF21:AK21"/>
    <mergeCell ref="AL26:BA26"/>
    <mergeCell ref="BB26:BW26"/>
    <mergeCell ref="CF33:CX33"/>
    <mergeCell ref="BX19:CE19"/>
    <mergeCell ref="CF19:CX19"/>
    <mergeCell ref="BX23:CE23"/>
    <mergeCell ref="CF23:CX23"/>
    <mergeCell ref="BX21:CE21"/>
    <mergeCell ref="CF21:CX21"/>
    <mergeCell ref="BX32:CE32"/>
    <mergeCell ref="CF32:CX32"/>
    <mergeCell ref="BX24:CE24"/>
    <mergeCell ref="AL17:BA17"/>
    <mergeCell ref="BB17:BW17"/>
    <mergeCell ref="BX33:CE33"/>
    <mergeCell ref="AL22:BA22"/>
    <mergeCell ref="BB22:BW22"/>
    <mergeCell ref="AL33:BA33"/>
    <mergeCell ref="BB33:BW33"/>
    <mergeCell ref="AL23:BA23"/>
    <mergeCell ref="BB23:BW23"/>
    <mergeCell ref="AL21:BA21"/>
    <mergeCell ref="BX22:CE22"/>
    <mergeCell ref="CF22:CX22"/>
    <mergeCell ref="BX26:CE26"/>
    <mergeCell ref="CF26:CX26"/>
    <mergeCell ref="BX25:CE25"/>
    <mergeCell ref="CF25:CX25"/>
    <mergeCell ref="CF24:CX24"/>
    <mergeCell ref="A16:AE16"/>
    <mergeCell ref="A15:AE15"/>
    <mergeCell ref="A17:AE17"/>
    <mergeCell ref="BX13:CE13"/>
    <mergeCell ref="BX14:CE14"/>
    <mergeCell ref="A13:AE13"/>
    <mergeCell ref="AF13:AK13"/>
    <mergeCell ref="AL13:BA13"/>
    <mergeCell ref="BB13:BW13"/>
    <mergeCell ref="AF17:AK17"/>
    <mergeCell ref="A14:AE14"/>
    <mergeCell ref="AF14:AK14"/>
    <mergeCell ref="AL14:BA14"/>
    <mergeCell ref="BB14:BW14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A12:AE12"/>
    <mergeCell ref="AF12:AK12"/>
    <mergeCell ref="AL12:BA12"/>
    <mergeCell ref="BB12:BW12"/>
    <mergeCell ref="CH8:CY8"/>
    <mergeCell ref="CH9:CY9"/>
    <mergeCell ref="CC8:CF8"/>
    <mergeCell ref="A11:CR11"/>
    <mergeCell ref="A9:AF9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66:CE66"/>
    <mergeCell ref="BB62:BW62"/>
    <mergeCell ref="AL61:BA61"/>
    <mergeCell ref="BB61:BW61"/>
    <mergeCell ref="AL60:BA60"/>
    <mergeCell ref="AL63:BA63"/>
    <mergeCell ref="BB63:BW63"/>
    <mergeCell ref="BX77:CE77"/>
    <mergeCell ref="CF77:CX77"/>
    <mergeCell ref="A90:AE90"/>
    <mergeCell ref="AF90:AK90"/>
    <mergeCell ref="BX82:CE82"/>
    <mergeCell ref="CF82:CX82"/>
    <mergeCell ref="A82:AE82"/>
    <mergeCell ref="AF82:AK82"/>
    <mergeCell ref="A78:AE78"/>
    <mergeCell ref="AF78:AK78"/>
    <mergeCell ref="BB91:BW91"/>
    <mergeCell ref="BX91:CE91"/>
    <mergeCell ref="CF91:CX91"/>
    <mergeCell ref="BX86:CE86"/>
    <mergeCell ref="CF86:CX86"/>
    <mergeCell ref="BX90:CE90"/>
    <mergeCell ref="CF90:CX90"/>
    <mergeCell ref="BX88:CE88"/>
    <mergeCell ref="CF88:CX88"/>
    <mergeCell ref="BX89:CE89"/>
    <mergeCell ref="BX94:CE94"/>
    <mergeCell ref="CF94:CX94"/>
    <mergeCell ref="AL92:BA92"/>
    <mergeCell ref="BB92:BW92"/>
    <mergeCell ref="BX93:CE93"/>
    <mergeCell ref="CF93:CX93"/>
    <mergeCell ref="BX92:CE92"/>
    <mergeCell ref="CF92:CX92"/>
    <mergeCell ref="AL94:BA94"/>
    <mergeCell ref="BB94:BW94"/>
    <mergeCell ref="BX95:CE95"/>
    <mergeCell ref="CF95:CX95"/>
    <mergeCell ref="BX99:CE99"/>
    <mergeCell ref="CF99:CX99"/>
    <mergeCell ref="BX98:CE98"/>
    <mergeCell ref="CF98:CX98"/>
    <mergeCell ref="BX96:CE96"/>
    <mergeCell ref="CF96:CX96"/>
    <mergeCell ref="A99:AE99"/>
    <mergeCell ref="AF99:AK99"/>
    <mergeCell ref="AL99:BA99"/>
    <mergeCell ref="BB99:BW99"/>
    <mergeCell ref="AL98:BA98"/>
    <mergeCell ref="BB98:BW98"/>
    <mergeCell ref="AL103:BA103"/>
    <mergeCell ref="BB103:BW103"/>
    <mergeCell ref="AL102:BA102"/>
    <mergeCell ref="BB102:BW102"/>
    <mergeCell ref="BX103:CE103"/>
    <mergeCell ref="CF103:CX103"/>
    <mergeCell ref="A41:AE41"/>
    <mergeCell ref="AF41:AK41"/>
    <mergeCell ref="AL41:BA41"/>
    <mergeCell ref="BB41:BW41"/>
    <mergeCell ref="BX97:CE97"/>
    <mergeCell ref="CF97:CX97"/>
    <mergeCell ref="AL93:BA93"/>
    <mergeCell ref="BB93:BW93"/>
    <mergeCell ref="BX27:CE27"/>
    <mergeCell ref="CF27:CX27"/>
    <mergeCell ref="BB60:BW60"/>
    <mergeCell ref="AL62:BA62"/>
    <mergeCell ref="AL31:BA31"/>
    <mergeCell ref="BB31:BW31"/>
    <mergeCell ref="AL30:BA30"/>
    <mergeCell ref="BB30:BW30"/>
    <mergeCell ref="AL35:BA35"/>
    <mergeCell ref="BB35:BW35"/>
    <mergeCell ref="AL36:BA36"/>
    <mergeCell ref="BB36:BW36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AL47:BA47"/>
    <mergeCell ref="BB47:BW47"/>
    <mergeCell ref="BX29:CE29"/>
    <mergeCell ref="CF29:CX29"/>
    <mergeCell ref="AL46:BA46"/>
    <mergeCell ref="BB46:BW46"/>
    <mergeCell ref="AL37:BA37"/>
    <mergeCell ref="BB37:BW37"/>
    <mergeCell ref="AL34:BA34"/>
    <mergeCell ref="BB34:BW34"/>
    <mergeCell ref="BX46:CE46"/>
    <mergeCell ref="CF46:CX46"/>
    <mergeCell ref="BX61:CE61"/>
    <mergeCell ref="CF61:CX61"/>
    <mergeCell ref="BX60:CE60"/>
    <mergeCell ref="CF60:CX60"/>
    <mergeCell ref="CF48:CX48"/>
    <mergeCell ref="BX47:CE47"/>
    <mergeCell ref="CF47:CX47"/>
    <mergeCell ref="BX49:CE49"/>
    <mergeCell ref="AL82:BA82"/>
    <mergeCell ref="BB82:BW82"/>
    <mergeCell ref="AL84:BA84"/>
    <mergeCell ref="BB84:BW84"/>
    <mergeCell ref="AF15:AK16"/>
    <mergeCell ref="AL15:BA16"/>
    <mergeCell ref="BB15:BW16"/>
    <mergeCell ref="BX15:CE16"/>
    <mergeCell ref="AL91:BA91"/>
    <mergeCell ref="BB2:CX2"/>
    <mergeCell ref="AL80:BA80"/>
    <mergeCell ref="BB80:BW80"/>
    <mergeCell ref="AL83:BA83"/>
    <mergeCell ref="BB83:BW83"/>
    <mergeCell ref="AL81:BA81"/>
    <mergeCell ref="BB81:BW81"/>
    <mergeCell ref="AL85:BA85"/>
    <mergeCell ref="BB85:BW85"/>
    <mergeCell ref="AL90:BA90"/>
    <mergeCell ref="BB90:BW90"/>
    <mergeCell ref="AL86:BA86"/>
    <mergeCell ref="BB86:BW86"/>
    <mergeCell ref="A24:AE24"/>
    <mergeCell ref="AF24:AK24"/>
    <mergeCell ref="AL24:BA24"/>
    <mergeCell ref="BB24:BW24"/>
    <mergeCell ref="A25:AE25"/>
    <mergeCell ref="AF25:AK25"/>
    <mergeCell ref="AL25:BA25"/>
    <mergeCell ref="BB25:BW25"/>
    <mergeCell ref="A54:AE54"/>
    <mergeCell ref="AF54:AK54"/>
    <mergeCell ref="AL54:BA54"/>
    <mergeCell ref="BB54:BW54"/>
    <mergeCell ref="A65:AE65"/>
    <mergeCell ref="AF65:AK65"/>
    <mergeCell ref="AL65:BA65"/>
    <mergeCell ref="BB65:BW65"/>
    <mergeCell ref="BX54:CE54"/>
    <mergeCell ref="CF54:CX54"/>
    <mergeCell ref="BX65:CE65"/>
    <mergeCell ref="CF65:CX65"/>
    <mergeCell ref="BX55:CE55"/>
    <mergeCell ref="CF55:CX55"/>
    <mergeCell ref="AL74:BA74"/>
    <mergeCell ref="BB74:BW74"/>
    <mergeCell ref="BX68:CE68"/>
    <mergeCell ref="CF68:CX68"/>
    <mergeCell ref="BX70:CE70"/>
    <mergeCell ref="CF70:CX70"/>
    <mergeCell ref="BX71:CE71"/>
    <mergeCell ref="CF71:CX71"/>
    <mergeCell ref="BX73:CE73"/>
    <mergeCell ref="CF73:CX73"/>
    <mergeCell ref="BX76:CE76"/>
    <mergeCell ref="CF76:CX76"/>
    <mergeCell ref="A87:AE87"/>
    <mergeCell ref="AF87:AK87"/>
    <mergeCell ref="AL87:BA87"/>
    <mergeCell ref="BB87:BW87"/>
    <mergeCell ref="BX87:CE87"/>
    <mergeCell ref="CF87:CX87"/>
    <mergeCell ref="A76:AE76"/>
    <mergeCell ref="AF76:AK76"/>
    <mergeCell ref="A88:AE88"/>
    <mergeCell ref="AF88:AK88"/>
    <mergeCell ref="AL88:BA88"/>
    <mergeCell ref="BB88:BW88"/>
    <mergeCell ref="CF89:CX89"/>
    <mergeCell ref="A89:AE89"/>
    <mergeCell ref="AF89:AK89"/>
    <mergeCell ref="AL89:BA89"/>
    <mergeCell ref="BB89:BW89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00"/>
  <sheetViews>
    <sheetView view="pageBreakPreview" zoomScaleSheetLayoutView="100" zoomScalePageLayoutView="0" workbookViewId="0" topLeftCell="A95">
      <selection activeCell="AK83" sqref="AK83:AS83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107</v>
      </c>
    </row>
    <row r="2" spans="1:85" ht="12.75">
      <c r="A2" s="142" t="s">
        <v>108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 t="s">
        <v>53</v>
      </c>
      <c r="AF4" s="83"/>
      <c r="AG4" s="83"/>
      <c r="AH4" s="83"/>
      <c r="AI4" s="83"/>
      <c r="AJ4" s="83"/>
      <c r="AK4" s="83" t="s">
        <v>109</v>
      </c>
      <c r="AL4" s="83"/>
      <c r="AM4" s="83"/>
      <c r="AN4" s="83"/>
      <c r="AO4" s="83"/>
      <c r="AP4" s="83"/>
      <c r="AQ4" s="83"/>
      <c r="AR4" s="83"/>
      <c r="AS4" s="83"/>
      <c r="AT4" s="83" t="s">
        <v>54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 t="s">
        <v>55</v>
      </c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 t="s">
        <v>56</v>
      </c>
      <c r="BX4" s="83"/>
      <c r="BY4" s="83"/>
      <c r="BZ4" s="83"/>
      <c r="CA4" s="83"/>
      <c r="CB4" s="83"/>
      <c r="CC4" s="83"/>
      <c r="CD4" s="83"/>
      <c r="CE4" s="83"/>
      <c r="CF4" s="83"/>
      <c r="CG4" s="83"/>
    </row>
    <row r="5" spans="1:85" s="22" customFormat="1" ht="56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</row>
    <row r="6" spans="1:85" s="22" customFormat="1" ht="12.75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>
        <v>2</v>
      </c>
      <c r="AF6" s="90"/>
      <c r="AG6" s="90"/>
      <c r="AH6" s="90"/>
      <c r="AI6" s="90"/>
      <c r="AJ6" s="90"/>
      <c r="AK6" s="90">
        <v>3</v>
      </c>
      <c r="AL6" s="90"/>
      <c r="AM6" s="90"/>
      <c r="AN6" s="90"/>
      <c r="AO6" s="90"/>
      <c r="AP6" s="90"/>
      <c r="AQ6" s="90"/>
      <c r="AR6" s="90"/>
      <c r="AS6" s="90"/>
      <c r="AT6" s="90">
        <v>4</v>
      </c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>
        <v>5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>
        <v>6</v>
      </c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129" s="20" customFormat="1" ht="32.25" customHeight="1">
      <c r="A7" s="71" t="s">
        <v>162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143" t="s">
        <v>110</v>
      </c>
      <c r="AF7" s="143"/>
      <c r="AG7" s="143"/>
      <c r="AH7" s="143"/>
      <c r="AI7" s="143"/>
      <c r="AJ7" s="143"/>
      <c r="AK7" s="144" t="s">
        <v>111</v>
      </c>
      <c r="AL7" s="145"/>
      <c r="AM7" s="145"/>
      <c r="AN7" s="145"/>
      <c r="AO7" s="145"/>
      <c r="AP7" s="145"/>
      <c r="AQ7" s="145"/>
      <c r="AR7" s="145"/>
      <c r="AS7" s="146"/>
      <c r="AT7" s="147">
        <v>59545653.38</v>
      </c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v>25452854.16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>
        <f>AT7-BK7</f>
        <v>34092799.22</v>
      </c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20">
        <f>BK7/AT7*100</f>
        <v>42.74510852634127</v>
      </c>
      <c r="CJ7" s="149"/>
      <c r="CK7" s="149"/>
      <c r="CL7" s="149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</row>
    <row r="8" spans="1:85" s="22" customFormat="1" ht="12.75">
      <c r="A8" s="170" t="s">
        <v>58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74">
        <v>200</v>
      </c>
      <c r="AF8" s="175"/>
      <c r="AG8" s="175"/>
      <c r="AH8" s="175"/>
      <c r="AI8" s="175"/>
      <c r="AJ8" s="176"/>
      <c r="AK8" s="180" t="s">
        <v>323</v>
      </c>
      <c r="AL8" s="181"/>
      <c r="AM8" s="181"/>
      <c r="AN8" s="181"/>
      <c r="AO8" s="181"/>
      <c r="AP8" s="181"/>
      <c r="AQ8" s="181"/>
      <c r="AR8" s="181"/>
      <c r="AS8" s="182"/>
      <c r="AT8" s="164">
        <v>722800</v>
      </c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K8" s="164">
        <v>280359.76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6"/>
      <c r="BW8" s="164">
        <f>AT8-BK8</f>
        <v>442440.24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6"/>
    </row>
    <row r="9" spans="1:129" s="19" customFormat="1" ht="123" customHeight="1">
      <c r="A9" s="163" t="s">
        <v>80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77"/>
      <c r="AF9" s="178"/>
      <c r="AG9" s="178"/>
      <c r="AH9" s="178"/>
      <c r="AI9" s="178"/>
      <c r="AJ9" s="179"/>
      <c r="AK9" s="183"/>
      <c r="AL9" s="184"/>
      <c r="AM9" s="184"/>
      <c r="AN9" s="184"/>
      <c r="AO9" s="184"/>
      <c r="AP9" s="184"/>
      <c r="AQ9" s="184"/>
      <c r="AR9" s="184"/>
      <c r="AS9" s="185"/>
      <c r="AT9" s="167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67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9"/>
      <c r="BW9" s="167"/>
      <c r="BX9" s="168"/>
      <c r="BY9" s="168"/>
      <c r="BZ9" s="168"/>
      <c r="CA9" s="168"/>
      <c r="CB9" s="168"/>
      <c r="CC9" s="168"/>
      <c r="CD9" s="168"/>
      <c r="CE9" s="168"/>
      <c r="CF9" s="168"/>
      <c r="CG9" s="169"/>
      <c r="CH9" s="20">
        <f>BK8/AT8*100</f>
        <v>38.788013281682346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43" t="s">
        <v>321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124">
        <v>200</v>
      </c>
      <c r="AF10" s="124"/>
      <c r="AG10" s="124"/>
      <c r="AH10" s="124"/>
      <c r="AI10" s="124"/>
      <c r="AJ10" s="124"/>
      <c r="AK10" s="125" t="s">
        <v>324</v>
      </c>
      <c r="AL10" s="125"/>
      <c r="AM10" s="125"/>
      <c r="AN10" s="125"/>
      <c r="AO10" s="125"/>
      <c r="AP10" s="125"/>
      <c r="AQ10" s="125"/>
      <c r="AR10" s="125"/>
      <c r="AS10" s="125"/>
      <c r="AT10" s="123">
        <v>218000</v>
      </c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>
        <v>92694.99</v>
      </c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>
        <f>AT10-BK10</f>
        <v>125305.01</v>
      </c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20">
        <f aca="true" t="shared" si="0" ref="CH10:CH76">BK10/AT10*100</f>
        <v>42.520637614678904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43" t="s">
        <v>322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4">
        <v>200</v>
      </c>
      <c r="AF11" s="124"/>
      <c r="AG11" s="124"/>
      <c r="AH11" s="124"/>
      <c r="AI11" s="124"/>
      <c r="AJ11" s="124"/>
      <c r="AK11" s="125" t="s">
        <v>325</v>
      </c>
      <c r="AL11" s="125"/>
      <c r="AM11" s="125"/>
      <c r="AN11" s="125"/>
      <c r="AO11" s="125"/>
      <c r="AP11" s="125"/>
      <c r="AQ11" s="125"/>
      <c r="AR11" s="125"/>
      <c r="AS11" s="125"/>
      <c r="AT11" s="123">
        <v>48800</v>
      </c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>
        <v>12178</v>
      </c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>
        <f>AT11-BK11</f>
        <v>36622</v>
      </c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20">
        <f t="shared" si="0"/>
        <v>24.954918032786885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43" t="s">
        <v>406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4">
        <v>200</v>
      </c>
      <c r="AF12" s="124"/>
      <c r="AG12" s="124"/>
      <c r="AH12" s="124"/>
      <c r="AI12" s="124"/>
      <c r="AJ12" s="124"/>
      <c r="AK12" s="125" t="s">
        <v>405</v>
      </c>
      <c r="AL12" s="125"/>
      <c r="AM12" s="125"/>
      <c r="AN12" s="125"/>
      <c r="AO12" s="125"/>
      <c r="AP12" s="125"/>
      <c r="AQ12" s="125"/>
      <c r="AR12" s="125"/>
      <c r="AS12" s="125"/>
      <c r="AT12" s="123">
        <v>15000</v>
      </c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 t="s">
        <v>65</v>
      </c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>
        <f>AT12</f>
        <v>15000</v>
      </c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20" t="e">
        <f>BK12/AT12*100</f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44" t="s">
        <v>400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21"/>
      <c r="AE13" s="131">
        <v>200</v>
      </c>
      <c r="AF13" s="132"/>
      <c r="AG13" s="132"/>
      <c r="AH13" s="132"/>
      <c r="AI13" s="132"/>
      <c r="AJ13" s="133"/>
      <c r="AK13" s="134" t="s">
        <v>9</v>
      </c>
      <c r="AL13" s="135"/>
      <c r="AM13" s="135"/>
      <c r="AN13" s="135"/>
      <c r="AO13" s="135"/>
      <c r="AP13" s="135"/>
      <c r="AQ13" s="135"/>
      <c r="AR13" s="135"/>
      <c r="AS13" s="136"/>
      <c r="AT13" s="126">
        <v>75600</v>
      </c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8"/>
      <c r="BK13" s="126">
        <v>33000</v>
      </c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8"/>
      <c r="BW13" s="123">
        <f>AT13-BK13</f>
        <v>42600</v>
      </c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9">
        <f>BK13/AT13*100</f>
        <v>43.65079365079365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44" t="s">
        <v>280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21"/>
      <c r="AE14" s="131">
        <v>200</v>
      </c>
      <c r="AF14" s="132"/>
      <c r="AG14" s="132"/>
      <c r="AH14" s="132"/>
      <c r="AI14" s="132"/>
      <c r="AJ14" s="133"/>
      <c r="AK14" s="134" t="s">
        <v>281</v>
      </c>
      <c r="AL14" s="135"/>
      <c r="AM14" s="135"/>
      <c r="AN14" s="135"/>
      <c r="AO14" s="135"/>
      <c r="AP14" s="135"/>
      <c r="AQ14" s="135"/>
      <c r="AR14" s="135"/>
      <c r="AS14" s="136"/>
      <c r="AT14" s="126">
        <v>14500</v>
      </c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8"/>
      <c r="BK14" s="126" t="s">
        <v>65</v>
      </c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8"/>
      <c r="BW14" s="123">
        <f>AT14</f>
        <v>14500</v>
      </c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9" t="e">
        <f>BK14/AT14*100</f>
        <v>#VALUE!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43" t="s">
        <v>326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21"/>
      <c r="AE15" s="141">
        <v>200</v>
      </c>
      <c r="AF15" s="141"/>
      <c r="AG15" s="141"/>
      <c r="AH15" s="141"/>
      <c r="AI15" s="141"/>
      <c r="AJ15" s="141"/>
      <c r="AK15" s="125" t="s">
        <v>79</v>
      </c>
      <c r="AL15" s="125"/>
      <c r="AM15" s="125"/>
      <c r="AN15" s="125"/>
      <c r="AO15" s="125"/>
      <c r="AP15" s="125"/>
      <c r="AQ15" s="125"/>
      <c r="AR15" s="125"/>
      <c r="AS15" s="125"/>
      <c r="AT15" s="123">
        <v>18000</v>
      </c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 t="s">
        <v>65</v>
      </c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>
        <f>AT15</f>
        <v>18000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43" t="s">
        <v>232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129">
        <v>200</v>
      </c>
      <c r="AF16" s="129"/>
      <c r="AG16" s="129"/>
      <c r="AH16" s="129"/>
      <c r="AI16" s="129"/>
      <c r="AJ16" s="129"/>
      <c r="AK16" s="125" t="s">
        <v>302</v>
      </c>
      <c r="AL16" s="125"/>
      <c r="AM16" s="125"/>
      <c r="AN16" s="125"/>
      <c r="AO16" s="125"/>
      <c r="AP16" s="125"/>
      <c r="AQ16" s="125"/>
      <c r="AR16" s="125"/>
      <c r="AS16" s="125"/>
      <c r="AT16" s="123">
        <v>20000</v>
      </c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>
        <v>15000</v>
      </c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>
        <f>AT16-BK16</f>
        <v>5000</v>
      </c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43" t="s">
        <v>233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129">
        <v>200</v>
      </c>
      <c r="AF17" s="129"/>
      <c r="AG17" s="129"/>
      <c r="AH17" s="129"/>
      <c r="AI17" s="129"/>
      <c r="AJ17" s="129"/>
      <c r="AK17" s="125" t="s">
        <v>234</v>
      </c>
      <c r="AL17" s="125"/>
      <c r="AM17" s="125"/>
      <c r="AN17" s="125"/>
      <c r="AO17" s="125"/>
      <c r="AP17" s="125"/>
      <c r="AQ17" s="125"/>
      <c r="AR17" s="125"/>
      <c r="AS17" s="125"/>
      <c r="AT17" s="123">
        <v>4637600</v>
      </c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>
        <v>1888487.27</v>
      </c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>
        <f>AT17-BK17</f>
        <v>2749112.73</v>
      </c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20">
        <f t="shared" si="0"/>
        <v>40.72121938071416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43" t="s">
        <v>235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129">
        <v>200</v>
      </c>
      <c r="AF18" s="129"/>
      <c r="AG18" s="129"/>
      <c r="AH18" s="129"/>
      <c r="AI18" s="129"/>
      <c r="AJ18" s="129"/>
      <c r="AK18" s="125" t="s">
        <v>236</v>
      </c>
      <c r="AL18" s="125"/>
      <c r="AM18" s="125"/>
      <c r="AN18" s="125"/>
      <c r="AO18" s="125"/>
      <c r="AP18" s="125"/>
      <c r="AQ18" s="125"/>
      <c r="AR18" s="125"/>
      <c r="AS18" s="125"/>
      <c r="AT18" s="123">
        <v>1403300</v>
      </c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>
        <v>545231.91</v>
      </c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>
        <f>AT18-BK18</f>
        <v>858068.09</v>
      </c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20">
        <f t="shared" si="0"/>
        <v>38.85355305351671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43" t="s">
        <v>255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129">
        <v>200</v>
      </c>
      <c r="AF19" s="129"/>
      <c r="AG19" s="129"/>
      <c r="AH19" s="129"/>
      <c r="AI19" s="129"/>
      <c r="AJ19" s="129"/>
      <c r="AK19" s="125" t="s">
        <v>256</v>
      </c>
      <c r="AL19" s="125"/>
      <c r="AM19" s="125"/>
      <c r="AN19" s="125"/>
      <c r="AO19" s="125"/>
      <c r="AP19" s="125"/>
      <c r="AQ19" s="125"/>
      <c r="AR19" s="125"/>
      <c r="AS19" s="125"/>
      <c r="AT19" s="123">
        <v>342200</v>
      </c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>
        <v>107972.19</v>
      </c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>
        <f>AT19-BK19</f>
        <v>234227.81</v>
      </c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20">
        <f t="shared" si="0"/>
        <v>31.552364114552894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43" t="s">
        <v>408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129">
        <v>200</v>
      </c>
      <c r="AF20" s="129"/>
      <c r="AG20" s="129"/>
      <c r="AH20" s="129"/>
      <c r="AI20" s="129"/>
      <c r="AJ20" s="129"/>
      <c r="AK20" s="125" t="s">
        <v>407</v>
      </c>
      <c r="AL20" s="125"/>
      <c r="AM20" s="125"/>
      <c r="AN20" s="125"/>
      <c r="AO20" s="125"/>
      <c r="AP20" s="125"/>
      <c r="AQ20" s="125"/>
      <c r="AR20" s="125"/>
      <c r="AS20" s="125"/>
      <c r="AT20" s="123">
        <v>101000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 t="s">
        <v>65</v>
      </c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>
        <f>AT20</f>
        <v>101000</v>
      </c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20" t="e">
        <f>BK20/AT20*100</f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43" t="s">
        <v>154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129">
        <v>200</v>
      </c>
      <c r="AF21" s="129"/>
      <c r="AG21" s="129"/>
      <c r="AH21" s="129"/>
      <c r="AI21" s="129"/>
      <c r="AJ21" s="129"/>
      <c r="AK21" s="125" t="s">
        <v>10</v>
      </c>
      <c r="AL21" s="125"/>
      <c r="AM21" s="125"/>
      <c r="AN21" s="125"/>
      <c r="AO21" s="125"/>
      <c r="AP21" s="125"/>
      <c r="AQ21" s="125"/>
      <c r="AR21" s="125"/>
      <c r="AS21" s="125"/>
      <c r="AT21" s="123">
        <v>500</v>
      </c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>
        <v>500</v>
      </c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 t="s">
        <v>65</v>
      </c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20">
        <f>BK21/AT21*100</f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43" t="s">
        <v>155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129">
        <v>200</v>
      </c>
      <c r="AF22" s="129"/>
      <c r="AG22" s="129"/>
      <c r="AH22" s="129"/>
      <c r="AI22" s="129"/>
      <c r="AJ22" s="129"/>
      <c r="AK22" s="125" t="s">
        <v>11</v>
      </c>
      <c r="AL22" s="125"/>
      <c r="AM22" s="125"/>
      <c r="AN22" s="125"/>
      <c r="AO22" s="125"/>
      <c r="AP22" s="125"/>
      <c r="AQ22" s="125"/>
      <c r="AR22" s="125"/>
      <c r="AS22" s="125"/>
      <c r="AT22" s="123">
        <v>100</v>
      </c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>
        <v>48</v>
      </c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>
        <f>AT22-BK22</f>
        <v>52</v>
      </c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20">
        <f>BK22/AT22*100</f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43" t="s">
        <v>257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21"/>
      <c r="AE23" s="124">
        <v>200</v>
      </c>
      <c r="AF23" s="124"/>
      <c r="AG23" s="124"/>
      <c r="AH23" s="124"/>
      <c r="AI23" s="124"/>
      <c r="AJ23" s="124"/>
      <c r="AK23" s="125" t="s">
        <v>258</v>
      </c>
      <c r="AL23" s="125"/>
      <c r="AM23" s="125"/>
      <c r="AN23" s="125"/>
      <c r="AO23" s="125"/>
      <c r="AP23" s="125"/>
      <c r="AQ23" s="125"/>
      <c r="AR23" s="125"/>
      <c r="AS23" s="125"/>
      <c r="AT23" s="123">
        <v>167600</v>
      </c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>
        <v>77076.87</v>
      </c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>
        <f>AT23-BK23</f>
        <v>90523.13</v>
      </c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20">
        <f t="shared" si="0"/>
        <v>45.98858591885441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43" t="s">
        <v>401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21"/>
      <c r="AE24" s="124">
        <v>200</v>
      </c>
      <c r="AF24" s="124"/>
      <c r="AG24" s="124"/>
      <c r="AH24" s="124"/>
      <c r="AI24" s="124"/>
      <c r="AJ24" s="124"/>
      <c r="AK24" s="125" t="s">
        <v>399</v>
      </c>
      <c r="AL24" s="125"/>
      <c r="AM24" s="125"/>
      <c r="AN24" s="125"/>
      <c r="AO24" s="125"/>
      <c r="AP24" s="125"/>
      <c r="AQ24" s="125"/>
      <c r="AR24" s="125"/>
      <c r="AS24" s="125"/>
      <c r="AT24" s="123">
        <v>2700</v>
      </c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 t="s">
        <v>65</v>
      </c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>
        <f>AT24</f>
        <v>2700</v>
      </c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20" t="e">
        <f>BK24/AT24*100</f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43" t="s">
        <v>259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124">
        <v>200</v>
      </c>
      <c r="AF25" s="124"/>
      <c r="AG25" s="124"/>
      <c r="AH25" s="124"/>
      <c r="AI25" s="124"/>
      <c r="AJ25" s="124"/>
      <c r="AK25" s="125" t="s">
        <v>260</v>
      </c>
      <c r="AL25" s="125"/>
      <c r="AM25" s="125"/>
      <c r="AN25" s="125"/>
      <c r="AO25" s="125"/>
      <c r="AP25" s="125"/>
      <c r="AQ25" s="125"/>
      <c r="AR25" s="125"/>
      <c r="AS25" s="125"/>
      <c r="AT25" s="123">
        <v>405000</v>
      </c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>
        <v>170215.74</v>
      </c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>
        <f aca="true" t="shared" si="1" ref="BW25:BW31">AT25-BK25</f>
        <v>234784.26</v>
      </c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20">
        <f t="shared" si="0"/>
        <v>42.02857777777778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43" t="s">
        <v>261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124">
        <v>200</v>
      </c>
      <c r="AF26" s="124"/>
      <c r="AG26" s="124"/>
      <c r="AH26" s="124"/>
      <c r="AI26" s="124"/>
      <c r="AJ26" s="124"/>
      <c r="AK26" s="125" t="s">
        <v>262</v>
      </c>
      <c r="AL26" s="125"/>
      <c r="AM26" s="125"/>
      <c r="AN26" s="125"/>
      <c r="AO26" s="125"/>
      <c r="AP26" s="125"/>
      <c r="AQ26" s="125"/>
      <c r="AR26" s="125"/>
      <c r="AS26" s="125"/>
      <c r="AT26" s="123">
        <v>1301000</v>
      </c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>
        <v>138229.29</v>
      </c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>
        <f t="shared" si="1"/>
        <v>1162770.71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20">
        <f t="shared" si="0"/>
        <v>10.624849346656418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43" t="s">
        <v>263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4">
        <v>200</v>
      </c>
      <c r="AF27" s="124"/>
      <c r="AG27" s="124"/>
      <c r="AH27" s="124"/>
      <c r="AI27" s="124"/>
      <c r="AJ27" s="124"/>
      <c r="AK27" s="125" t="s">
        <v>264</v>
      </c>
      <c r="AL27" s="125"/>
      <c r="AM27" s="125"/>
      <c r="AN27" s="125"/>
      <c r="AO27" s="125"/>
      <c r="AP27" s="125"/>
      <c r="AQ27" s="125"/>
      <c r="AR27" s="125"/>
      <c r="AS27" s="125"/>
      <c r="AT27" s="123">
        <v>190200</v>
      </c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>
        <v>99269</v>
      </c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>
        <f>AT27-BK27</f>
        <v>90931</v>
      </c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20">
        <f t="shared" si="0"/>
        <v>52.1919032597266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43" t="s">
        <v>410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21"/>
      <c r="AE28" s="129">
        <v>200</v>
      </c>
      <c r="AF28" s="129"/>
      <c r="AG28" s="129"/>
      <c r="AH28" s="129"/>
      <c r="AI28" s="129"/>
      <c r="AJ28" s="129"/>
      <c r="AK28" s="125" t="s">
        <v>409</v>
      </c>
      <c r="AL28" s="125"/>
      <c r="AM28" s="125"/>
      <c r="AN28" s="125"/>
      <c r="AO28" s="125"/>
      <c r="AP28" s="125"/>
      <c r="AQ28" s="125"/>
      <c r="AR28" s="125"/>
      <c r="AS28" s="125"/>
      <c r="AT28" s="123">
        <v>108800</v>
      </c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>
        <v>106721</v>
      </c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>
        <f>AT28-BK28</f>
        <v>2079</v>
      </c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20">
        <f>BK28/AT28*100</f>
        <v>98.0891544117647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43" t="s">
        <v>265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21"/>
      <c r="AE29" s="129">
        <v>200</v>
      </c>
      <c r="AF29" s="129"/>
      <c r="AG29" s="129"/>
      <c r="AH29" s="129"/>
      <c r="AI29" s="129"/>
      <c r="AJ29" s="129"/>
      <c r="AK29" s="125" t="s">
        <v>266</v>
      </c>
      <c r="AL29" s="125"/>
      <c r="AM29" s="125"/>
      <c r="AN29" s="125"/>
      <c r="AO29" s="125"/>
      <c r="AP29" s="125"/>
      <c r="AQ29" s="125"/>
      <c r="AR29" s="125"/>
      <c r="AS29" s="125"/>
      <c r="AT29" s="123">
        <v>412500</v>
      </c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>
        <v>200302.42</v>
      </c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>
        <f t="shared" si="1"/>
        <v>212197.58</v>
      </c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20">
        <f t="shared" si="0"/>
        <v>48.55816242424243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43" t="s">
        <v>283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21"/>
      <c r="AE30" s="124">
        <v>200</v>
      </c>
      <c r="AF30" s="124"/>
      <c r="AG30" s="124"/>
      <c r="AH30" s="124"/>
      <c r="AI30" s="124"/>
      <c r="AJ30" s="124"/>
      <c r="AK30" s="125" t="s">
        <v>284</v>
      </c>
      <c r="AL30" s="125"/>
      <c r="AM30" s="125"/>
      <c r="AN30" s="125"/>
      <c r="AO30" s="125"/>
      <c r="AP30" s="125"/>
      <c r="AQ30" s="125"/>
      <c r="AR30" s="125"/>
      <c r="AS30" s="125"/>
      <c r="AT30" s="123">
        <v>30700</v>
      </c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>
        <v>30640</v>
      </c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>
        <f>AT30-BK30</f>
        <v>60</v>
      </c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43" t="s">
        <v>285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21"/>
      <c r="AE31" s="124">
        <v>200</v>
      </c>
      <c r="AF31" s="124"/>
      <c r="AG31" s="124"/>
      <c r="AH31" s="124"/>
      <c r="AI31" s="124"/>
      <c r="AJ31" s="124"/>
      <c r="AK31" s="125" t="s">
        <v>286</v>
      </c>
      <c r="AL31" s="125"/>
      <c r="AM31" s="125"/>
      <c r="AN31" s="125"/>
      <c r="AO31" s="125"/>
      <c r="AP31" s="125"/>
      <c r="AQ31" s="125"/>
      <c r="AR31" s="125"/>
      <c r="AS31" s="125"/>
      <c r="AT31" s="123">
        <v>17000</v>
      </c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>
        <v>8501.63</v>
      </c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>
        <f t="shared" si="1"/>
        <v>8498.37</v>
      </c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20">
        <f t="shared" si="0"/>
        <v>50.00958823529411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43" t="s">
        <v>432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1"/>
      <c r="AE32" s="124">
        <v>200</v>
      </c>
      <c r="AF32" s="124"/>
      <c r="AG32" s="124"/>
      <c r="AH32" s="124"/>
      <c r="AI32" s="124"/>
      <c r="AJ32" s="124"/>
      <c r="AK32" s="125" t="s">
        <v>290</v>
      </c>
      <c r="AL32" s="125"/>
      <c r="AM32" s="125"/>
      <c r="AN32" s="125"/>
      <c r="AO32" s="125"/>
      <c r="AP32" s="125"/>
      <c r="AQ32" s="125"/>
      <c r="AR32" s="125"/>
      <c r="AS32" s="125"/>
      <c r="AT32" s="123">
        <v>200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>
        <v>200</v>
      </c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 t="s">
        <v>65</v>
      </c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20">
        <f t="shared" si="0"/>
        <v>100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43" t="s">
        <v>291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124">
        <v>200</v>
      </c>
      <c r="AF33" s="124"/>
      <c r="AG33" s="124"/>
      <c r="AH33" s="124"/>
      <c r="AI33" s="124"/>
      <c r="AJ33" s="124"/>
      <c r="AK33" s="125" t="s">
        <v>292</v>
      </c>
      <c r="AL33" s="125"/>
      <c r="AM33" s="125"/>
      <c r="AN33" s="125"/>
      <c r="AO33" s="125"/>
      <c r="AP33" s="125"/>
      <c r="AQ33" s="125"/>
      <c r="AR33" s="125"/>
      <c r="AS33" s="125"/>
      <c r="AT33" s="123">
        <v>249000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>
        <v>124500</v>
      </c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>
        <f>AT33-BK33</f>
        <v>124500</v>
      </c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20">
        <f t="shared" si="0"/>
        <v>50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44" t="s">
        <v>293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6"/>
      <c r="AD34" s="21"/>
      <c r="AE34" s="124">
        <v>200</v>
      </c>
      <c r="AF34" s="124"/>
      <c r="AG34" s="124"/>
      <c r="AH34" s="124"/>
      <c r="AI34" s="124"/>
      <c r="AJ34" s="124"/>
      <c r="AK34" s="125" t="s">
        <v>402</v>
      </c>
      <c r="AL34" s="125"/>
      <c r="AM34" s="125"/>
      <c r="AN34" s="125"/>
      <c r="AO34" s="125"/>
      <c r="AP34" s="125"/>
      <c r="AQ34" s="125"/>
      <c r="AR34" s="125"/>
      <c r="AS34" s="125"/>
      <c r="AT34" s="123">
        <v>5200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 t="s">
        <v>65</v>
      </c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>
        <f>AT34</f>
        <v>5200</v>
      </c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20" t="e">
        <f>BK34/AT34*100</f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44" t="s">
        <v>12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/>
      <c r="AD35" s="21"/>
      <c r="AE35" s="124">
        <v>200</v>
      </c>
      <c r="AF35" s="124"/>
      <c r="AG35" s="124"/>
      <c r="AH35" s="124"/>
      <c r="AI35" s="124"/>
      <c r="AJ35" s="124"/>
      <c r="AK35" s="125" t="s">
        <v>13</v>
      </c>
      <c r="AL35" s="125"/>
      <c r="AM35" s="125"/>
      <c r="AN35" s="125"/>
      <c r="AO35" s="125"/>
      <c r="AP35" s="125"/>
      <c r="AQ35" s="125"/>
      <c r="AR35" s="125"/>
      <c r="AS35" s="125"/>
      <c r="AT35" s="123">
        <v>11500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>
        <v>11500</v>
      </c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 t="s">
        <v>65</v>
      </c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20">
        <f>BK35/AT35*100</f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44" t="s">
        <v>293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/>
      <c r="AD36" s="21"/>
      <c r="AE36" s="124">
        <v>200</v>
      </c>
      <c r="AF36" s="124"/>
      <c r="AG36" s="124"/>
      <c r="AH36" s="124"/>
      <c r="AI36" s="124"/>
      <c r="AJ36" s="124"/>
      <c r="AK36" s="125" t="s">
        <v>294</v>
      </c>
      <c r="AL36" s="125"/>
      <c r="AM36" s="125"/>
      <c r="AN36" s="125"/>
      <c r="AO36" s="125"/>
      <c r="AP36" s="125"/>
      <c r="AQ36" s="125"/>
      <c r="AR36" s="125"/>
      <c r="AS36" s="125"/>
      <c r="AT36" s="123">
        <v>83300</v>
      </c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>
        <v>80225.4</v>
      </c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>
        <f>AT36-BK36</f>
        <v>3074.600000000006</v>
      </c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20">
        <f t="shared" si="0"/>
        <v>96.30900360144057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43" t="s">
        <v>403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124">
        <v>200</v>
      </c>
      <c r="AF37" s="124"/>
      <c r="AG37" s="124"/>
      <c r="AH37" s="124"/>
      <c r="AI37" s="124"/>
      <c r="AJ37" s="124"/>
      <c r="AK37" s="125" t="s">
        <v>295</v>
      </c>
      <c r="AL37" s="125"/>
      <c r="AM37" s="125"/>
      <c r="AN37" s="125"/>
      <c r="AO37" s="125"/>
      <c r="AP37" s="125"/>
      <c r="AQ37" s="125"/>
      <c r="AR37" s="125"/>
      <c r="AS37" s="125"/>
      <c r="AT37" s="123">
        <v>100000</v>
      </c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>
        <v>48618</v>
      </c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>
        <f>AT37-BK37</f>
        <v>51382</v>
      </c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20">
        <f t="shared" si="0"/>
        <v>48.618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43" t="s">
        <v>30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4">
        <v>200</v>
      </c>
      <c r="AF38" s="124"/>
      <c r="AG38" s="124"/>
      <c r="AH38" s="124"/>
      <c r="AI38" s="124"/>
      <c r="AJ38" s="124"/>
      <c r="AK38" s="125" t="s">
        <v>296</v>
      </c>
      <c r="AL38" s="125"/>
      <c r="AM38" s="125"/>
      <c r="AN38" s="125"/>
      <c r="AO38" s="125"/>
      <c r="AP38" s="125"/>
      <c r="AQ38" s="125"/>
      <c r="AR38" s="125"/>
      <c r="AS38" s="125"/>
      <c r="AT38" s="123">
        <v>200000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>
        <v>59847</v>
      </c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>
        <f>AT38-BK38</f>
        <v>140153</v>
      </c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20">
        <f t="shared" si="0"/>
        <v>29.923499999999997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43" t="s">
        <v>33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4">
        <v>200</v>
      </c>
      <c r="AF39" s="124"/>
      <c r="AG39" s="124"/>
      <c r="AH39" s="124"/>
      <c r="AI39" s="124"/>
      <c r="AJ39" s="124"/>
      <c r="AK39" s="125" t="s">
        <v>31</v>
      </c>
      <c r="AL39" s="125"/>
      <c r="AM39" s="125"/>
      <c r="AN39" s="125"/>
      <c r="AO39" s="125"/>
      <c r="AP39" s="125"/>
      <c r="AQ39" s="125"/>
      <c r="AR39" s="125"/>
      <c r="AS39" s="125"/>
      <c r="AT39" s="123">
        <v>266500</v>
      </c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 t="s">
        <v>65</v>
      </c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>
        <f>AT39</f>
        <v>266500</v>
      </c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20" t="e">
        <f>BK39/AT39*100</f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43" t="s">
        <v>34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4">
        <v>200</v>
      </c>
      <c r="AF40" s="124"/>
      <c r="AG40" s="124"/>
      <c r="AH40" s="124"/>
      <c r="AI40" s="124"/>
      <c r="AJ40" s="124"/>
      <c r="AK40" s="125" t="s">
        <v>32</v>
      </c>
      <c r="AL40" s="125"/>
      <c r="AM40" s="125"/>
      <c r="AN40" s="125"/>
      <c r="AO40" s="125"/>
      <c r="AP40" s="125"/>
      <c r="AQ40" s="125"/>
      <c r="AR40" s="125"/>
      <c r="AS40" s="125"/>
      <c r="AT40" s="123">
        <v>40000</v>
      </c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>
        <v>19500</v>
      </c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>
        <f aca="true" t="shared" si="2" ref="BW40:BW45">AT40-BK40</f>
        <v>20500</v>
      </c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20">
        <f>BK40/AT40*100</f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43" t="s">
        <v>251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4">
        <v>200</v>
      </c>
      <c r="AF41" s="124"/>
      <c r="AG41" s="124"/>
      <c r="AH41" s="124"/>
      <c r="AI41" s="124"/>
      <c r="AJ41" s="124"/>
      <c r="AK41" s="125" t="s">
        <v>252</v>
      </c>
      <c r="AL41" s="125"/>
      <c r="AM41" s="125"/>
      <c r="AN41" s="125"/>
      <c r="AO41" s="125"/>
      <c r="AP41" s="125"/>
      <c r="AQ41" s="125"/>
      <c r="AR41" s="125"/>
      <c r="AS41" s="125"/>
      <c r="AT41" s="123">
        <v>20000</v>
      </c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>
        <v>16205</v>
      </c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>
        <f t="shared" si="2"/>
        <v>3795</v>
      </c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20">
        <f>BK41/AT41*100</f>
        <v>81.025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43" t="s">
        <v>412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4">
        <v>200</v>
      </c>
      <c r="AF42" s="124"/>
      <c r="AG42" s="124"/>
      <c r="AH42" s="124"/>
      <c r="AI42" s="124"/>
      <c r="AJ42" s="124"/>
      <c r="AK42" s="125" t="s">
        <v>411</v>
      </c>
      <c r="AL42" s="125"/>
      <c r="AM42" s="125"/>
      <c r="AN42" s="125"/>
      <c r="AO42" s="125"/>
      <c r="AP42" s="125"/>
      <c r="AQ42" s="125"/>
      <c r="AR42" s="125"/>
      <c r="AS42" s="125"/>
      <c r="AT42" s="123">
        <v>53500</v>
      </c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>
        <v>53340</v>
      </c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>
        <f t="shared" si="2"/>
        <v>160</v>
      </c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20">
        <f>BK42/AT42*100</f>
        <v>99.70093457943925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43" t="s">
        <v>298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124">
        <v>200</v>
      </c>
      <c r="AF43" s="124"/>
      <c r="AG43" s="124"/>
      <c r="AH43" s="124"/>
      <c r="AI43" s="124"/>
      <c r="AJ43" s="124"/>
      <c r="AK43" s="125" t="s">
        <v>299</v>
      </c>
      <c r="AL43" s="125"/>
      <c r="AM43" s="125"/>
      <c r="AN43" s="125"/>
      <c r="AO43" s="125"/>
      <c r="AP43" s="125"/>
      <c r="AQ43" s="125"/>
      <c r="AR43" s="125"/>
      <c r="AS43" s="125"/>
      <c r="AT43" s="123">
        <v>316300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>
        <v>145132.9</v>
      </c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>
        <f t="shared" si="2"/>
        <v>171167.1</v>
      </c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20">
        <f t="shared" si="0"/>
        <v>45.88457160923174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43" t="s">
        <v>300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124">
        <v>200</v>
      </c>
      <c r="AF44" s="124"/>
      <c r="AG44" s="124"/>
      <c r="AH44" s="124"/>
      <c r="AI44" s="124"/>
      <c r="AJ44" s="124"/>
      <c r="AK44" s="125" t="s">
        <v>301</v>
      </c>
      <c r="AL44" s="125"/>
      <c r="AM44" s="125"/>
      <c r="AN44" s="125"/>
      <c r="AO44" s="125"/>
      <c r="AP44" s="125"/>
      <c r="AQ44" s="125"/>
      <c r="AR44" s="125"/>
      <c r="AS44" s="125"/>
      <c r="AT44" s="123">
        <v>120800</v>
      </c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>
        <v>78309.52</v>
      </c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>
        <f t="shared" si="2"/>
        <v>42490.479999999996</v>
      </c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20">
        <f t="shared" si="0"/>
        <v>64.82576158940397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43" t="s">
        <v>304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21"/>
      <c r="AE45" s="124">
        <v>200</v>
      </c>
      <c r="AF45" s="124"/>
      <c r="AG45" s="124"/>
      <c r="AH45" s="124"/>
      <c r="AI45" s="124"/>
      <c r="AJ45" s="124"/>
      <c r="AK45" s="125" t="s">
        <v>305</v>
      </c>
      <c r="AL45" s="125"/>
      <c r="AM45" s="125"/>
      <c r="AN45" s="125"/>
      <c r="AO45" s="125"/>
      <c r="AP45" s="125"/>
      <c r="AQ45" s="125"/>
      <c r="AR45" s="125"/>
      <c r="AS45" s="125"/>
      <c r="AT45" s="123">
        <v>6100</v>
      </c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>
        <v>3032</v>
      </c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>
        <f t="shared" si="2"/>
        <v>3068</v>
      </c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44" t="s">
        <v>306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6"/>
      <c r="AD46" s="21"/>
      <c r="AE46" s="124">
        <v>200</v>
      </c>
      <c r="AF46" s="124"/>
      <c r="AG46" s="124"/>
      <c r="AH46" s="124"/>
      <c r="AI46" s="124"/>
      <c r="AJ46" s="124"/>
      <c r="AK46" s="125" t="s">
        <v>307</v>
      </c>
      <c r="AL46" s="125"/>
      <c r="AM46" s="125"/>
      <c r="AN46" s="125"/>
      <c r="AO46" s="125"/>
      <c r="AP46" s="125"/>
      <c r="AQ46" s="125"/>
      <c r="AR46" s="125"/>
      <c r="AS46" s="125"/>
      <c r="AT46" s="123">
        <v>1600</v>
      </c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 t="s">
        <v>65</v>
      </c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>
        <f>AT46</f>
        <v>1600</v>
      </c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43" t="s">
        <v>308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4">
        <v>200</v>
      </c>
      <c r="AF47" s="124"/>
      <c r="AG47" s="124"/>
      <c r="AH47" s="124"/>
      <c r="AI47" s="124"/>
      <c r="AJ47" s="124"/>
      <c r="AK47" s="125" t="s">
        <v>309</v>
      </c>
      <c r="AL47" s="125"/>
      <c r="AM47" s="125"/>
      <c r="AN47" s="125"/>
      <c r="AO47" s="125"/>
      <c r="AP47" s="125"/>
      <c r="AQ47" s="125"/>
      <c r="AR47" s="125"/>
      <c r="AS47" s="125"/>
      <c r="AT47" s="123">
        <v>45000</v>
      </c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 t="s">
        <v>65</v>
      </c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>
        <f>AT47</f>
        <v>45000</v>
      </c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43" t="s">
        <v>35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1"/>
      <c r="AE48" s="124">
        <v>200</v>
      </c>
      <c r="AF48" s="124"/>
      <c r="AG48" s="124"/>
      <c r="AH48" s="124"/>
      <c r="AI48" s="124"/>
      <c r="AJ48" s="124"/>
      <c r="AK48" s="125" t="s">
        <v>309</v>
      </c>
      <c r="AL48" s="125"/>
      <c r="AM48" s="125"/>
      <c r="AN48" s="125"/>
      <c r="AO48" s="125"/>
      <c r="AP48" s="125"/>
      <c r="AQ48" s="125"/>
      <c r="AR48" s="125"/>
      <c r="AS48" s="125"/>
      <c r="AT48" s="123">
        <v>108000</v>
      </c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 t="s">
        <v>65</v>
      </c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>
        <f>AT48</f>
        <v>108000</v>
      </c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20" t="e">
        <f>BK48/AT48*100</f>
        <v>#VALUE!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71" customHeight="1">
      <c r="A49" s="44" t="s">
        <v>312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6"/>
      <c r="AD49" s="21"/>
      <c r="AE49" s="124">
        <v>200</v>
      </c>
      <c r="AF49" s="124"/>
      <c r="AG49" s="124"/>
      <c r="AH49" s="124"/>
      <c r="AI49" s="124"/>
      <c r="AJ49" s="124"/>
      <c r="AK49" s="125" t="s">
        <v>314</v>
      </c>
      <c r="AL49" s="125"/>
      <c r="AM49" s="125"/>
      <c r="AN49" s="125"/>
      <c r="AO49" s="125"/>
      <c r="AP49" s="125"/>
      <c r="AQ49" s="125"/>
      <c r="AR49" s="125"/>
      <c r="AS49" s="125"/>
      <c r="AT49" s="123">
        <v>41400</v>
      </c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 t="s">
        <v>65</v>
      </c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>
        <f>AT49</f>
        <v>41400</v>
      </c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20" t="e">
        <f t="shared" si="0"/>
        <v>#VALUE!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66.75" customHeight="1">
      <c r="A50" s="44" t="s">
        <v>315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/>
      <c r="AD50" s="21"/>
      <c r="AE50" s="124">
        <v>200</v>
      </c>
      <c r="AF50" s="124"/>
      <c r="AG50" s="124"/>
      <c r="AH50" s="124"/>
      <c r="AI50" s="124"/>
      <c r="AJ50" s="124"/>
      <c r="AK50" s="125" t="s">
        <v>316</v>
      </c>
      <c r="AL50" s="125"/>
      <c r="AM50" s="125"/>
      <c r="AN50" s="125"/>
      <c r="AO50" s="125"/>
      <c r="AP50" s="125"/>
      <c r="AQ50" s="125"/>
      <c r="AR50" s="125"/>
      <c r="AS50" s="125"/>
      <c r="AT50" s="123">
        <v>543200</v>
      </c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>
        <v>283000</v>
      </c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>
        <f>AT50-BK50</f>
        <v>260200</v>
      </c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20">
        <f t="shared" si="0"/>
        <v>52.09867452135494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70.25" customHeight="1">
      <c r="A51" s="43" t="s">
        <v>414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21"/>
      <c r="AE51" s="124">
        <v>200</v>
      </c>
      <c r="AF51" s="124"/>
      <c r="AG51" s="124"/>
      <c r="AH51" s="124"/>
      <c r="AI51" s="124"/>
      <c r="AJ51" s="124"/>
      <c r="AK51" s="125" t="s">
        <v>413</v>
      </c>
      <c r="AL51" s="125"/>
      <c r="AM51" s="125"/>
      <c r="AN51" s="125"/>
      <c r="AO51" s="125"/>
      <c r="AP51" s="125"/>
      <c r="AQ51" s="125"/>
      <c r="AR51" s="125"/>
      <c r="AS51" s="125"/>
      <c r="AT51" s="123">
        <v>240600</v>
      </c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 t="s">
        <v>65</v>
      </c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>
        <f>AT51</f>
        <v>240600</v>
      </c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20" t="e">
        <f>BK51/AT51*100</f>
        <v>#VALUE!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170.25" customHeight="1">
      <c r="A52" s="43" t="s">
        <v>171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21"/>
      <c r="AE52" s="124">
        <v>200</v>
      </c>
      <c r="AF52" s="124"/>
      <c r="AG52" s="124"/>
      <c r="AH52" s="124"/>
      <c r="AI52" s="124"/>
      <c r="AJ52" s="124"/>
      <c r="AK52" s="125" t="s">
        <v>288</v>
      </c>
      <c r="AL52" s="125"/>
      <c r="AM52" s="125"/>
      <c r="AN52" s="125"/>
      <c r="AO52" s="125"/>
      <c r="AP52" s="125"/>
      <c r="AQ52" s="125"/>
      <c r="AR52" s="125"/>
      <c r="AS52" s="125"/>
      <c r="AT52" s="123">
        <v>509200</v>
      </c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>
        <v>509175</v>
      </c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>
        <f>AT52-BK52</f>
        <v>25</v>
      </c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20">
        <f>BK52/AT52*100</f>
        <v>99.99509033778476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205.5" customHeight="1">
      <c r="A53" s="43" t="s">
        <v>173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21"/>
      <c r="AE53" s="124">
        <v>200</v>
      </c>
      <c r="AF53" s="124"/>
      <c r="AG53" s="124"/>
      <c r="AH53" s="124"/>
      <c r="AI53" s="124"/>
      <c r="AJ53" s="124"/>
      <c r="AK53" s="125" t="s">
        <v>174</v>
      </c>
      <c r="AL53" s="125"/>
      <c r="AM53" s="125"/>
      <c r="AN53" s="125"/>
      <c r="AO53" s="125"/>
      <c r="AP53" s="125"/>
      <c r="AQ53" s="125"/>
      <c r="AR53" s="125"/>
      <c r="AS53" s="125"/>
      <c r="AT53" s="123">
        <v>3610000</v>
      </c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 t="s">
        <v>65</v>
      </c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>
        <f>AT53</f>
        <v>3610000</v>
      </c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20" t="e">
        <f>BK53/AT53*100</f>
        <v>#VALUE!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74" customHeight="1">
      <c r="A54" s="43" t="s">
        <v>184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21"/>
      <c r="AE54" s="124">
        <v>200</v>
      </c>
      <c r="AF54" s="124"/>
      <c r="AG54" s="124"/>
      <c r="AH54" s="124"/>
      <c r="AI54" s="124"/>
      <c r="AJ54" s="124"/>
      <c r="AK54" s="125" t="s">
        <v>289</v>
      </c>
      <c r="AL54" s="125"/>
      <c r="AM54" s="125"/>
      <c r="AN54" s="125"/>
      <c r="AO54" s="125"/>
      <c r="AP54" s="125"/>
      <c r="AQ54" s="125"/>
      <c r="AR54" s="125"/>
      <c r="AS54" s="125"/>
      <c r="AT54" s="123">
        <v>4228200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>
        <v>4228200</v>
      </c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>
        <f>AT54</f>
        <v>4228200</v>
      </c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20">
        <f t="shared" si="0"/>
        <v>100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74" customHeight="1">
      <c r="A55" s="43" t="s">
        <v>175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21"/>
      <c r="AE55" s="124">
        <v>200</v>
      </c>
      <c r="AF55" s="124"/>
      <c r="AG55" s="124"/>
      <c r="AH55" s="124"/>
      <c r="AI55" s="124"/>
      <c r="AJ55" s="124"/>
      <c r="AK55" s="125" t="s">
        <v>176</v>
      </c>
      <c r="AL55" s="125"/>
      <c r="AM55" s="125"/>
      <c r="AN55" s="125"/>
      <c r="AO55" s="125"/>
      <c r="AP55" s="125"/>
      <c r="AQ55" s="125"/>
      <c r="AR55" s="125"/>
      <c r="AS55" s="125"/>
      <c r="AT55" s="123">
        <v>5000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 t="s">
        <v>65</v>
      </c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>
        <f>AT55</f>
        <v>5000</v>
      </c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20" t="e">
        <f>BK55/AT55*100</f>
        <v>#VALUE!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59" customHeight="1">
      <c r="A56" s="43" t="s">
        <v>317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21"/>
      <c r="AE56" s="124">
        <v>200</v>
      </c>
      <c r="AF56" s="124"/>
      <c r="AG56" s="124"/>
      <c r="AH56" s="124"/>
      <c r="AI56" s="124"/>
      <c r="AJ56" s="124"/>
      <c r="AK56" s="125" t="s">
        <v>318</v>
      </c>
      <c r="AL56" s="125"/>
      <c r="AM56" s="125"/>
      <c r="AN56" s="125"/>
      <c r="AO56" s="125"/>
      <c r="AP56" s="125"/>
      <c r="AQ56" s="125"/>
      <c r="AR56" s="125"/>
      <c r="AS56" s="125"/>
      <c r="AT56" s="123">
        <v>3134330.87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>
        <v>1101486</v>
      </c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>
        <f>AT56-BK56</f>
        <v>2032844.87</v>
      </c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20">
        <f t="shared" si="0"/>
        <v>35.14262040880195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59" customHeight="1">
      <c r="A57" s="43" t="s">
        <v>416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21"/>
      <c r="AE57" s="124">
        <v>200</v>
      </c>
      <c r="AF57" s="124"/>
      <c r="AG57" s="124"/>
      <c r="AH57" s="124"/>
      <c r="AI57" s="124"/>
      <c r="AJ57" s="124"/>
      <c r="AK57" s="125" t="s">
        <v>415</v>
      </c>
      <c r="AL57" s="125"/>
      <c r="AM57" s="125"/>
      <c r="AN57" s="125"/>
      <c r="AO57" s="125"/>
      <c r="AP57" s="125"/>
      <c r="AQ57" s="125"/>
      <c r="AR57" s="125"/>
      <c r="AS57" s="125"/>
      <c r="AT57" s="123">
        <v>16900</v>
      </c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>
        <v>16800.08</v>
      </c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>
        <f>AT57-BK57</f>
        <v>99.91999999999825</v>
      </c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20">
        <f aca="true" t="shared" si="3" ref="CH57:CH62">BK57/AT57*100</f>
        <v>99.40875739644972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59" customHeight="1">
      <c r="A58" s="43" t="s">
        <v>418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21"/>
      <c r="AE58" s="124">
        <v>200</v>
      </c>
      <c r="AF58" s="124"/>
      <c r="AG58" s="124"/>
      <c r="AH58" s="124"/>
      <c r="AI58" s="124"/>
      <c r="AJ58" s="124"/>
      <c r="AK58" s="125" t="s">
        <v>417</v>
      </c>
      <c r="AL58" s="125"/>
      <c r="AM58" s="125"/>
      <c r="AN58" s="125"/>
      <c r="AO58" s="125"/>
      <c r="AP58" s="125"/>
      <c r="AQ58" s="125"/>
      <c r="AR58" s="125"/>
      <c r="AS58" s="125"/>
      <c r="AT58" s="123">
        <v>355000</v>
      </c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>
        <v>351612</v>
      </c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>
        <f>AT58-BK58</f>
        <v>3388</v>
      </c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20">
        <f t="shared" si="3"/>
        <v>99.0456338028169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59" customHeight="1">
      <c r="A59" s="43" t="s">
        <v>282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21"/>
      <c r="AE59" s="124">
        <v>200</v>
      </c>
      <c r="AF59" s="124"/>
      <c r="AG59" s="124"/>
      <c r="AH59" s="124"/>
      <c r="AI59" s="124"/>
      <c r="AJ59" s="124"/>
      <c r="AK59" s="125" t="s">
        <v>185</v>
      </c>
      <c r="AL59" s="125"/>
      <c r="AM59" s="125"/>
      <c r="AN59" s="125"/>
      <c r="AO59" s="125"/>
      <c r="AP59" s="125"/>
      <c r="AQ59" s="125"/>
      <c r="AR59" s="125"/>
      <c r="AS59" s="125"/>
      <c r="AT59" s="123">
        <v>30700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>
        <v>30643</v>
      </c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>
        <f>AT59-BK59</f>
        <v>57</v>
      </c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20">
        <f t="shared" si="3"/>
        <v>99.814332247557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77" customHeight="1">
      <c r="A60" s="44" t="s">
        <v>37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21"/>
      <c r="AE60" s="159">
        <v>200</v>
      </c>
      <c r="AF60" s="160"/>
      <c r="AG60" s="160"/>
      <c r="AH60" s="160"/>
      <c r="AI60" s="160"/>
      <c r="AJ60" s="161"/>
      <c r="AK60" s="134" t="s">
        <v>36</v>
      </c>
      <c r="AL60" s="135"/>
      <c r="AM60" s="135"/>
      <c r="AN60" s="135"/>
      <c r="AO60" s="135"/>
      <c r="AP60" s="135"/>
      <c r="AQ60" s="135"/>
      <c r="AR60" s="135"/>
      <c r="AS60" s="136"/>
      <c r="AT60" s="126">
        <v>621100</v>
      </c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8"/>
      <c r="BK60" s="126" t="s">
        <v>65</v>
      </c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8"/>
      <c r="BW60" s="126">
        <f>AT60</f>
        <v>621100</v>
      </c>
      <c r="BX60" s="127"/>
      <c r="BY60" s="127"/>
      <c r="BZ60" s="127"/>
      <c r="CA60" s="127"/>
      <c r="CB60" s="127"/>
      <c r="CC60" s="127"/>
      <c r="CD60" s="127"/>
      <c r="CE60" s="127"/>
      <c r="CF60" s="127"/>
      <c r="CG60" s="128"/>
      <c r="CH60" s="20" t="e">
        <f t="shared" si="3"/>
        <v>#VALUE!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72.5" customHeight="1">
      <c r="A61" s="43" t="s">
        <v>39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21"/>
      <c r="AE61" s="124">
        <v>200</v>
      </c>
      <c r="AF61" s="124"/>
      <c r="AG61" s="124"/>
      <c r="AH61" s="124"/>
      <c r="AI61" s="124"/>
      <c r="AJ61" s="124"/>
      <c r="AK61" s="125" t="s">
        <v>38</v>
      </c>
      <c r="AL61" s="125"/>
      <c r="AM61" s="125"/>
      <c r="AN61" s="125"/>
      <c r="AO61" s="125"/>
      <c r="AP61" s="125"/>
      <c r="AQ61" s="125"/>
      <c r="AR61" s="125"/>
      <c r="AS61" s="125"/>
      <c r="AT61" s="123">
        <v>9559600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 t="s">
        <v>65</v>
      </c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>
        <f>AT61</f>
        <v>9559600</v>
      </c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20" t="e">
        <f t="shared" si="3"/>
        <v>#VALUE!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87.5" customHeight="1">
      <c r="A62" s="43" t="s">
        <v>419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21"/>
      <c r="AE62" s="124">
        <v>200</v>
      </c>
      <c r="AF62" s="124"/>
      <c r="AG62" s="124"/>
      <c r="AH62" s="124"/>
      <c r="AI62" s="124"/>
      <c r="AJ62" s="124"/>
      <c r="AK62" s="125" t="s">
        <v>420</v>
      </c>
      <c r="AL62" s="125"/>
      <c r="AM62" s="125"/>
      <c r="AN62" s="125"/>
      <c r="AO62" s="125"/>
      <c r="AP62" s="125"/>
      <c r="AQ62" s="125"/>
      <c r="AR62" s="125"/>
      <c r="AS62" s="125"/>
      <c r="AT62" s="123">
        <v>4637500</v>
      </c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>
        <v>4637157</v>
      </c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>
        <f>AT62-BK62</f>
        <v>343</v>
      </c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20">
        <f t="shared" si="3"/>
        <v>99.9926037735849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78.5" customHeight="1">
      <c r="A63" s="43" t="s">
        <v>40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21"/>
      <c r="AE63" s="124">
        <v>200</v>
      </c>
      <c r="AF63" s="124"/>
      <c r="AG63" s="124"/>
      <c r="AH63" s="124"/>
      <c r="AI63" s="124"/>
      <c r="AJ63" s="124"/>
      <c r="AK63" s="125" t="s">
        <v>208</v>
      </c>
      <c r="AL63" s="125"/>
      <c r="AM63" s="125"/>
      <c r="AN63" s="125"/>
      <c r="AO63" s="125"/>
      <c r="AP63" s="125"/>
      <c r="AQ63" s="125"/>
      <c r="AR63" s="125"/>
      <c r="AS63" s="125"/>
      <c r="AT63" s="123">
        <v>471700</v>
      </c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 t="s">
        <v>65</v>
      </c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>
        <f>AT63</f>
        <v>471700</v>
      </c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20" t="e">
        <f t="shared" si="0"/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83" customHeight="1">
      <c r="A64" s="140" t="s">
        <v>42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38">
        <v>200</v>
      </c>
      <c r="AF64" s="138"/>
      <c r="AG64" s="138"/>
      <c r="AH64" s="138"/>
      <c r="AI64" s="138"/>
      <c r="AJ64" s="138"/>
      <c r="AK64" s="173" t="s">
        <v>41</v>
      </c>
      <c r="AL64" s="173"/>
      <c r="AM64" s="173"/>
      <c r="AN64" s="173"/>
      <c r="AO64" s="173"/>
      <c r="AP64" s="173"/>
      <c r="AQ64" s="173"/>
      <c r="AR64" s="173"/>
      <c r="AS64" s="173"/>
      <c r="AT64" s="123">
        <v>160000</v>
      </c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 t="s">
        <v>65</v>
      </c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>
        <f>AT64</f>
        <v>160000</v>
      </c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20" t="e">
        <f>BK64/AT64*100</f>
        <v>#VALUE!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64.25" customHeight="1">
      <c r="A65" s="140" t="s">
        <v>43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38">
        <v>200</v>
      </c>
      <c r="AF65" s="138"/>
      <c r="AG65" s="138"/>
      <c r="AH65" s="138"/>
      <c r="AI65" s="138"/>
      <c r="AJ65" s="138"/>
      <c r="AK65" s="173" t="s">
        <v>44</v>
      </c>
      <c r="AL65" s="173"/>
      <c r="AM65" s="173"/>
      <c r="AN65" s="173"/>
      <c r="AO65" s="173"/>
      <c r="AP65" s="173"/>
      <c r="AQ65" s="173"/>
      <c r="AR65" s="173"/>
      <c r="AS65" s="173"/>
      <c r="AT65" s="123">
        <v>79900</v>
      </c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 t="s">
        <v>65</v>
      </c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>
        <f>AT65</f>
        <v>79900</v>
      </c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20" t="e">
        <f>BK65/AT65*100</f>
        <v>#VALUE!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83" customHeight="1">
      <c r="A66" s="140" t="s">
        <v>46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38">
        <v>200</v>
      </c>
      <c r="AF66" s="138"/>
      <c r="AG66" s="138"/>
      <c r="AH66" s="138"/>
      <c r="AI66" s="138"/>
      <c r="AJ66" s="138"/>
      <c r="AK66" s="125" t="s">
        <v>45</v>
      </c>
      <c r="AL66" s="125"/>
      <c r="AM66" s="125"/>
      <c r="AN66" s="125"/>
      <c r="AO66" s="125"/>
      <c r="AP66" s="125"/>
      <c r="AQ66" s="125"/>
      <c r="AR66" s="125"/>
      <c r="AS66" s="125"/>
      <c r="AT66" s="123">
        <v>500022.51</v>
      </c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>
        <v>65000</v>
      </c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>
        <f>AT66-BK66</f>
        <v>435022.51</v>
      </c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20">
        <f>BK66/AT66*100</f>
        <v>12.99941476634722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82.25" customHeight="1">
      <c r="A67" s="43" t="s">
        <v>268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21"/>
      <c r="AE67" s="129">
        <v>200</v>
      </c>
      <c r="AF67" s="129"/>
      <c r="AG67" s="129"/>
      <c r="AH67" s="129"/>
      <c r="AI67" s="129"/>
      <c r="AJ67" s="129"/>
      <c r="AK67" s="125" t="s">
        <v>320</v>
      </c>
      <c r="AL67" s="125"/>
      <c r="AM67" s="125"/>
      <c r="AN67" s="125"/>
      <c r="AO67" s="125"/>
      <c r="AP67" s="125"/>
      <c r="AQ67" s="125"/>
      <c r="AR67" s="125"/>
      <c r="AS67" s="125"/>
      <c r="AT67" s="123">
        <v>200000</v>
      </c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 t="s">
        <v>65</v>
      </c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>
        <f>AT67</f>
        <v>200000</v>
      </c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9" t="e">
        <f t="shared" si="0"/>
        <v>#VALUE!</v>
      </c>
      <c r="CJ67" s="24"/>
      <c r="CK67" s="24"/>
      <c r="CL67" s="24"/>
      <c r="CM67" s="29"/>
      <c r="CN67" s="29"/>
      <c r="CO67" s="29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68.75" customHeight="1">
      <c r="A68" s="43" t="s">
        <v>177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21"/>
      <c r="AE68" s="129">
        <v>200</v>
      </c>
      <c r="AF68" s="129"/>
      <c r="AG68" s="129"/>
      <c r="AH68" s="129"/>
      <c r="AI68" s="129"/>
      <c r="AJ68" s="129"/>
      <c r="AK68" s="125" t="s">
        <v>178</v>
      </c>
      <c r="AL68" s="125"/>
      <c r="AM68" s="125"/>
      <c r="AN68" s="125"/>
      <c r="AO68" s="125"/>
      <c r="AP68" s="125"/>
      <c r="AQ68" s="125"/>
      <c r="AR68" s="125"/>
      <c r="AS68" s="125"/>
      <c r="AT68" s="123">
        <v>252000</v>
      </c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>
        <v>250155</v>
      </c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>
        <f>AT68-BK68</f>
        <v>1845</v>
      </c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9">
        <f>BK68/AT68*100</f>
        <v>99.26785714285714</v>
      </c>
      <c r="CJ68" s="24"/>
      <c r="CK68" s="24"/>
      <c r="CL68" s="24"/>
      <c r="CM68" s="29"/>
      <c r="CN68" s="29"/>
      <c r="CO68" s="29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62.75" customHeight="1">
      <c r="A69" s="43" t="s">
        <v>179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21"/>
      <c r="AE69" s="129">
        <v>200</v>
      </c>
      <c r="AF69" s="129"/>
      <c r="AG69" s="129"/>
      <c r="AH69" s="129"/>
      <c r="AI69" s="129"/>
      <c r="AJ69" s="129"/>
      <c r="AK69" s="125" t="s">
        <v>15</v>
      </c>
      <c r="AL69" s="125"/>
      <c r="AM69" s="125"/>
      <c r="AN69" s="125"/>
      <c r="AO69" s="125"/>
      <c r="AP69" s="125"/>
      <c r="AQ69" s="125"/>
      <c r="AR69" s="125"/>
      <c r="AS69" s="125"/>
      <c r="AT69" s="123">
        <v>20000</v>
      </c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>
        <v>20000</v>
      </c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 t="s">
        <v>65</v>
      </c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9">
        <f>BK69/AT69*100</f>
        <v>100</v>
      </c>
      <c r="CJ69" s="24"/>
      <c r="CK69" s="24"/>
      <c r="CL69" s="24"/>
      <c r="CM69" s="29"/>
      <c r="CN69" s="29"/>
      <c r="CO69" s="29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71" customHeight="1">
      <c r="A70" s="43" t="s">
        <v>14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21"/>
      <c r="AE70" s="129">
        <v>200</v>
      </c>
      <c r="AF70" s="129"/>
      <c r="AG70" s="129"/>
      <c r="AH70" s="129"/>
      <c r="AI70" s="129"/>
      <c r="AJ70" s="129"/>
      <c r="AK70" s="125" t="s">
        <v>15</v>
      </c>
      <c r="AL70" s="125"/>
      <c r="AM70" s="125"/>
      <c r="AN70" s="125"/>
      <c r="AO70" s="125"/>
      <c r="AP70" s="125"/>
      <c r="AQ70" s="125"/>
      <c r="AR70" s="125"/>
      <c r="AS70" s="125"/>
      <c r="AT70" s="123">
        <v>31600</v>
      </c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>
        <v>31573</v>
      </c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>
        <f>AT70-BK70</f>
        <v>27</v>
      </c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9">
        <f>BK70/AT70*100</f>
        <v>99.91455696202532</v>
      </c>
      <c r="CJ70" s="24"/>
      <c r="CK70" s="24"/>
      <c r="CL70" s="24"/>
      <c r="CM70" s="29"/>
      <c r="CN70" s="29"/>
      <c r="CO70" s="29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35.75" customHeight="1">
      <c r="A71" s="163" t="s">
        <v>224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30"/>
      <c r="AE71" s="139">
        <v>200</v>
      </c>
      <c r="AF71" s="139"/>
      <c r="AG71" s="139"/>
      <c r="AH71" s="139"/>
      <c r="AI71" s="139"/>
      <c r="AJ71" s="139"/>
      <c r="AK71" s="137" t="s">
        <v>225</v>
      </c>
      <c r="AL71" s="137"/>
      <c r="AM71" s="137"/>
      <c r="AN71" s="137"/>
      <c r="AO71" s="137"/>
      <c r="AP71" s="137"/>
      <c r="AQ71" s="137"/>
      <c r="AR71" s="137"/>
      <c r="AS71" s="137"/>
      <c r="AT71" s="130">
        <v>3000000</v>
      </c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>
        <v>1412700.59</v>
      </c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26">
        <f>AT71-BK71</f>
        <v>1587299.41</v>
      </c>
      <c r="BX71" s="127"/>
      <c r="BY71" s="127"/>
      <c r="BZ71" s="127"/>
      <c r="CA71" s="127"/>
      <c r="CB71" s="127"/>
      <c r="CC71" s="127"/>
      <c r="CD71" s="127"/>
      <c r="CE71" s="127"/>
      <c r="CF71" s="127"/>
      <c r="CG71" s="128"/>
      <c r="CH71" s="20">
        <f t="shared" si="0"/>
        <v>47.09001966666667</v>
      </c>
      <c r="CJ71" s="24"/>
      <c r="CK71" s="24"/>
      <c r="CL71" s="24"/>
      <c r="CM71" s="26"/>
      <c r="CN71" s="26"/>
      <c r="CO71" s="26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34.25" customHeight="1">
      <c r="A72" s="43" t="s">
        <v>228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21"/>
      <c r="AE72" s="124">
        <v>200</v>
      </c>
      <c r="AF72" s="124"/>
      <c r="AG72" s="124"/>
      <c r="AH72" s="124"/>
      <c r="AI72" s="124"/>
      <c r="AJ72" s="124"/>
      <c r="AK72" s="125" t="s">
        <v>229</v>
      </c>
      <c r="AL72" s="125"/>
      <c r="AM72" s="125"/>
      <c r="AN72" s="125"/>
      <c r="AO72" s="125"/>
      <c r="AP72" s="125"/>
      <c r="AQ72" s="125"/>
      <c r="AR72" s="125"/>
      <c r="AS72" s="125"/>
      <c r="AT72" s="123">
        <v>450000</v>
      </c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>
        <v>280740</v>
      </c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6">
        <f>AT72-BK72</f>
        <v>169260</v>
      </c>
      <c r="BX72" s="127"/>
      <c r="BY72" s="127"/>
      <c r="BZ72" s="127"/>
      <c r="CA72" s="127"/>
      <c r="CB72" s="127"/>
      <c r="CC72" s="127"/>
      <c r="CD72" s="127"/>
      <c r="CE72" s="127"/>
      <c r="CF72" s="127"/>
      <c r="CG72" s="128"/>
      <c r="CH72" s="20">
        <f t="shared" si="0"/>
        <v>62.38666666666667</v>
      </c>
      <c r="CJ72" s="24"/>
      <c r="CK72" s="24"/>
      <c r="CL72" s="24"/>
      <c r="CM72" s="26"/>
      <c r="CN72" s="26"/>
      <c r="CO72" s="26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34.25" customHeight="1">
      <c r="A73" s="43" t="s">
        <v>357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21"/>
      <c r="AE73" s="124">
        <v>200</v>
      </c>
      <c r="AF73" s="124"/>
      <c r="AG73" s="124"/>
      <c r="AH73" s="124"/>
      <c r="AI73" s="124"/>
      <c r="AJ73" s="124"/>
      <c r="AK73" s="125" t="s">
        <v>269</v>
      </c>
      <c r="AL73" s="125"/>
      <c r="AM73" s="125"/>
      <c r="AN73" s="125"/>
      <c r="AO73" s="125"/>
      <c r="AP73" s="125"/>
      <c r="AQ73" s="125"/>
      <c r="AR73" s="125"/>
      <c r="AS73" s="125"/>
      <c r="AT73" s="123">
        <v>530000</v>
      </c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 t="s">
        <v>65</v>
      </c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6">
        <f>AT73</f>
        <v>530000</v>
      </c>
      <c r="BX73" s="127"/>
      <c r="BY73" s="127"/>
      <c r="BZ73" s="127"/>
      <c r="CA73" s="127"/>
      <c r="CB73" s="127"/>
      <c r="CC73" s="127"/>
      <c r="CD73" s="127"/>
      <c r="CE73" s="127"/>
      <c r="CF73" s="127"/>
      <c r="CG73" s="128"/>
      <c r="CH73" s="20" t="e">
        <f>BK73/AT73*100</f>
        <v>#VALUE!</v>
      </c>
      <c r="CJ73" s="24"/>
      <c r="CK73" s="24"/>
      <c r="CL73" s="24"/>
      <c r="CM73" s="26"/>
      <c r="CN73" s="26"/>
      <c r="CO73" s="26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42.5" customHeight="1">
      <c r="A74" s="43" t="s">
        <v>230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21"/>
      <c r="AE74" s="129">
        <v>200</v>
      </c>
      <c r="AF74" s="129"/>
      <c r="AG74" s="129"/>
      <c r="AH74" s="129"/>
      <c r="AI74" s="129"/>
      <c r="AJ74" s="129"/>
      <c r="AK74" s="125" t="s">
        <v>231</v>
      </c>
      <c r="AL74" s="125"/>
      <c r="AM74" s="125"/>
      <c r="AN74" s="125"/>
      <c r="AO74" s="125"/>
      <c r="AP74" s="125"/>
      <c r="AQ74" s="125"/>
      <c r="AR74" s="125"/>
      <c r="AS74" s="125"/>
      <c r="AT74" s="123">
        <v>500000</v>
      </c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>
        <v>154170.36</v>
      </c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6">
        <f aca="true" t="shared" si="4" ref="BW74:BW88">AT74-BK74</f>
        <v>345829.64</v>
      </c>
      <c r="BX74" s="127"/>
      <c r="BY74" s="127"/>
      <c r="BZ74" s="127"/>
      <c r="CA74" s="127"/>
      <c r="CB74" s="127"/>
      <c r="CC74" s="127"/>
      <c r="CD74" s="127"/>
      <c r="CE74" s="127"/>
      <c r="CF74" s="127"/>
      <c r="CG74" s="128"/>
      <c r="CH74" s="20">
        <f t="shared" si="0"/>
        <v>30.834071999999995</v>
      </c>
      <c r="CJ74" s="24"/>
      <c r="CK74" s="24"/>
      <c r="CL74" s="24"/>
      <c r="CM74" s="26"/>
      <c r="CN74" s="26"/>
      <c r="CO74" s="26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38" customHeight="1">
      <c r="A75" s="43" t="s">
        <v>16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21"/>
      <c r="AE75" s="129">
        <v>200</v>
      </c>
      <c r="AF75" s="129"/>
      <c r="AG75" s="129"/>
      <c r="AH75" s="129"/>
      <c r="AI75" s="129"/>
      <c r="AJ75" s="129"/>
      <c r="AK75" s="125" t="s">
        <v>270</v>
      </c>
      <c r="AL75" s="125"/>
      <c r="AM75" s="125"/>
      <c r="AN75" s="125"/>
      <c r="AO75" s="125"/>
      <c r="AP75" s="125"/>
      <c r="AQ75" s="125"/>
      <c r="AR75" s="125"/>
      <c r="AS75" s="125"/>
      <c r="AT75" s="123">
        <v>4629700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>
        <v>1039398.42</v>
      </c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6">
        <f t="shared" si="4"/>
        <v>3590301.58</v>
      </c>
      <c r="BX75" s="127"/>
      <c r="BY75" s="127"/>
      <c r="BZ75" s="127"/>
      <c r="CA75" s="127"/>
      <c r="CB75" s="127"/>
      <c r="CC75" s="127"/>
      <c r="CD75" s="127"/>
      <c r="CE75" s="127"/>
      <c r="CF75" s="127"/>
      <c r="CG75" s="128"/>
      <c r="CH75" s="20">
        <f t="shared" si="0"/>
        <v>22.450664621897747</v>
      </c>
      <c r="CJ75" s="24"/>
      <c r="CK75" s="24"/>
      <c r="CL75" s="24"/>
      <c r="CM75" s="26"/>
      <c r="CN75" s="26"/>
      <c r="CO75" s="26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52.25" customHeight="1">
      <c r="A76" s="43" t="s">
        <v>254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21"/>
      <c r="AE76" s="129">
        <v>200</v>
      </c>
      <c r="AF76" s="129"/>
      <c r="AG76" s="129"/>
      <c r="AH76" s="129"/>
      <c r="AI76" s="129"/>
      <c r="AJ76" s="129"/>
      <c r="AK76" s="125" t="s">
        <v>253</v>
      </c>
      <c r="AL76" s="125"/>
      <c r="AM76" s="125"/>
      <c r="AN76" s="125"/>
      <c r="AO76" s="125"/>
      <c r="AP76" s="125"/>
      <c r="AQ76" s="125"/>
      <c r="AR76" s="125"/>
      <c r="AS76" s="125"/>
      <c r="AT76" s="123">
        <v>10000</v>
      </c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>
        <v>7839.33</v>
      </c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6">
        <f>AT76-BK76</f>
        <v>2160.67</v>
      </c>
      <c r="BX76" s="127"/>
      <c r="BY76" s="127"/>
      <c r="BZ76" s="127"/>
      <c r="CA76" s="127"/>
      <c r="CB76" s="127"/>
      <c r="CC76" s="127"/>
      <c r="CD76" s="127"/>
      <c r="CE76" s="127"/>
      <c r="CF76" s="127"/>
      <c r="CG76" s="128"/>
      <c r="CH76" s="20">
        <f t="shared" si="0"/>
        <v>78.3933</v>
      </c>
      <c r="CJ76" s="24"/>
      <c r="CK76" s="24"/>
      <c r="CL76" s="24"/>
      <c r="CM76" s="26"/>
      <c r="CN76" s="26"/>
      <c r="CO76" s="26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52.25" customHeight="1">
      <c r="A77" s="43" t="s">
        <v>422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21"/>
      <c r="AE77" s="129">
        <v>200</v>
      </c>
      <c r="AF77" s="129"/>
      <c r="AG77" s="129"/>
      <c r="AH77" s="129"/>
      <c r="AI77" s="129"/>
      <c r="AJ77" s="129"/>
      <c r="AK77" s="125" t="s">
        <v>421</v>
      </c>
      <c r="AL77" s="125"/>
      <c r="AM77" s="125"/>
      <c r="AN77" s="125"/>
      <c r="AO77" s="125"/>
      <c r="AP77" s="125"/>
      <c r="AQ77" s="125"/>
      <c r="AR77" s="125"/>
      <c r="AS77" s="125"/>
      <c r="AT77" s="123">
        <v>45000</v>
      </c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>
        <v>44775.52</v>
      </c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6">
        <f t="shared" si="4"/>
        <v>224.4800000000032</v>
      </c>
      <c r="BX77" s="127"/>
      <c r="BY77" s="127"/>
      <c r="BZ77" s="127"/>
      <c r="CA77" s="127"/>
      <c r="CB77" s="127"/>
      <c r="CC77" s="127"/>
      <c r="CD77" s="127"/>
      <c r="CE77" s="127"/>
      <c r="CF77" s="127"/>
      <c r="CG77" s="128"/>
      <c r="CH77" s="20">
        <f aca="true" t="shared" si="5" ref="CH77:CH84">BK77/AT77*100</f>
        <v>99.50115555555556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52.25" customHeight="1">
      <c r="A78" s="43" t="s">
        <v>21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21"/>
      <c r="AE78" s="129">
        <v>200</v>
      </c>
      <c r="AF78" s="129"/>
      <c r="AG78" s="129"/>
      <c r="AH78" s="129"/>
      <c r="AI78" s="129"/>
      <c r="AJ78" s="129"/>
      <c r="AK78" s="125" t="s">
        <v>423</v>
      </c>
      <c r="AL78" s="125"/>
      <c r="AM78" s="125"/>
      <c r="AN78" s="125"/>
      <c r="AO78" s="125"/>
      <c r="AP78" s="125"/>
      <c r="AQ78" s="125"/>
      <c r="AR78" s="125"/>
      <c r="AS78" s="125"/>
      <c r="AT78" s="123">
        <v>143000</v>
      </c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>
        <v>138081.25</v>
      </c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6">
        <f t="shared" si="4"/>
        <v>4918.75</v>
      </c>
      <c r="BX78" s="127"/>
      <c r="BY78" s="127"/>
      <c r="BZ78" s="127"/>
      <c r="CA78" s="127"/>
      <c r="CB78" s="127"/>
      <c r="CC78" s="127"/>
      <c r="CD78" s="127"/>
      <c r="CE78" s="127"/>
      <c r="CF78" s="127"/>
      <c r="CG78" s="128"/>
      <c r="CH78" s="20">
        <f t="shared" si="5"/>
        <v>96.56031468531468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51.5" customHeight="1">
      <c r="A79" s="43" t="s">
        <v>180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21"/>
      <c r="AE79" s="129">
        <v>200</v>
      </c>
      <c r="AF79" s="129"/>
      <c r="AG79" s="129"/>
      <c r="AH79" s="129"/>
      <c r="AI79" s="129"/>
      <c r="AJ79" s="129"/>
      <c r="AK79" s="125" t="s">
        <v>181</v>
      </c>
      <c r="AL79" s="125"/>
      <c r="AM79" s="125"/>
      <c r="AN79" s="125"/>
      <c r="AO79" s="125"/>
      <c r="AP79" s="125"/>
      <c r="AQ79" s="125"/>
      <c r="AR79" s="125"/>
      <c r="AS79" s="125"/>
      <c r="AT79" s="123">
        <v>3000</v>
      </c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>
        <v>742.21</v>
      </c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6">
        <f>AT79-BK79</f>
        <v>2257.79</v>
      </c>
      <c r="BX79" s="127"/>
      <c r="BY79" s="127"/>
      <c r="BZ79" s="127"/>
      <c r="CA79" s="127"/>
      <c r="CB79" s="127"/>
      <c r="CC79" s="127"/>
      <c r="CD79" s="127"/>
      <c r="CE79" s="127"/>
      <c r="CF79" s="127"/>
      <c r="CG79" s="128"/>
      <c r="CH79" s="20">
        <f>BK79/AT79*100</f>
        <v>24.740333333333332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51.5" customHeight="1">
      <c r="A80" s="43" t="s">
        <v>272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21"/>
      <c r="AE80" s="129">
        <v>200</v>
      </c>
      <c r="AF80" s="129"/>
      <c r="AG80" s="129"/>
      <c r="AH80" s="129"/>
      <c r="AI80" s="129"/>
      <c r="AJ80" s="129"/>
      <c r="AK80" s="125" t="s">
        <v>271</v>
      </c>
      <c r="AL80" s="125"/>
      <c r="AM80" s="125"/>
      <c r="AN80" s="125"/>
      <c r="AO80" s="125"/>
      <c r="AP80" s="125"/>
      <c r="AQ80" s="125"/>
      <c r="AR80" s="125"/>
      <c r="AS80" s="125"/>
      <c r="AT80" s="123">
        <v>347000</v>
      </c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>
        <v>287527.15</v>
      </c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6">
        <f>AT80-BK80</f>
        <v>59472.84999999998</v>
      </c>
      <c r="BX80" s="127"/>
      <c r="BY80" s="127"/>
      <c r="BZ80" s="127"/>
      <c r="CA80" s="127"/>
      <c r="CB80" s="127"/>
      <c r="CC80" s="127"/>
      <c r="CD80" s="127"/>
      <c r="CE80" s="127"/>
      <c r="CF80" s="127"/>
      <c r="CG80" s="128"/>
      <c r="CH80" s="20">
        <f t="shared" si="5"/>
        <v>82.86085014409223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44.75" customHeight="1">
      <c r="A81" s="43" t="s">
        <v>274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21"/>
      <c r="AE81" s="129">
        <v>200</v>
      </c>
      <c r="AF81" s="129"/>
      <c r="AG81" s="129"/>
      <c r="AH81" s="129"/>
      <c r="AI81" s="129"/>
      <c r="AJ81" s="129"/>
      <c r="AK81" s="125" t="s">
        <v>273</v>
      </c>
      <c r="AL81" s="125"/>
      <c r="AM81" s="125"/>
      <c r="AN81" s="125"/>
      <c r="AO81" s="125"/>
      <c r="AP81" s="125"/>
      <c r="AQ81" s="125"/>
      <c r="AR81" s="125"/>
      <c r="AS81" s="125"/>
      <c r="AT81" s="123">
        <v>913500</v>
      </c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>
        <v>174253</v>
      </c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6">
        <f t="shared" si="4"/>
        <v>739247</v>
      </c>
      <c r="BX81" s="127"/>
      <c r="BY81" s="127"/>
      <c r="BZ81" s="127"/>
      <c r="CA81" s="127"/>
      <c r="CB81" s="127"/>
      <c r="CC81" s="127"/>
      <c r="CD81" s="127"/>
      <c r="CE81" s="127"/>
      <c r="CF81" s="127"/>
      <c r="CG81" s="128"/>
      <c r="CH81" s="20">
        <f t="shared" si="5"/>
        <v>19.075314723590587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9" customFormat="1" ht="144.75" customHeight="1">
      <c r="A82" s="43" t="s">
        <v>23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21"/>
      <c r="AE82" s="129">
        <v>200</v>
      </c>
      <c r="AF82" s="129"/>
      <c r="AG82" s="129"/>
      <c r="AH82" s="129"/>
      <c r="AI82" s="129"/>
      <c r="AJ82" s="129"/>
      <c r="AK82" s="125" t="s">
        <v>22</v>
      </c>
      <c r="AL82" s="125"/>
      <c r="AM82" s="125"/>
      <c r="AN82" s="125"/>
      <c r="AO82" s="125"/>
      <c r="AP82" s="125"/>
      <c r="AQ82" s="125"/>
      <c r="AR82" s="125"/>
      <c r="AS82" s="125"/>
      <c r="AT82" s="123">
        <v>20000</v>
      </c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>
        <v>19674</v>
      </c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6">
        <f t="shared" si="4"/>
        <v>326</v>
      </c>
      <c r="BX82" s="127"/>
      <c r="BY82" s="127"/>
      <c r="BZ82" s="127"/>
      <c r="CA82" s="127"/>
      <c r="CB82" s="127"/>
      <c r="CC82" s="127"/>
      <c r="CD82" s="127"/>
      <c r="CE82" s="127"/>
      <c r="CF82" s="127"/>
      <c r="CG82" s="128"/>
      <c r="CH82" s="20">
        <f t="shared" si="5"/>
        <v>98.37</v>
      </c>
      <c r="CJ82" s="24"/>
      <c r="CK82" s="24"/>
      <c r="CL82" s="24"/>
      <c r="CM82" s="26"/>
      <c r="CN82" s="26"/>
      <c r="CO82" s="26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s="19" customFormat="1" ht="144.75" customHeight="1">
      <c r="A83" s="43" t="s">
        <v>25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21"/>
      <c r="AE83" s="129">
        <v>200</v>
      </c>
      <c r="AF83" s="129"/>
      <c r="AG83" s="129"/>
      <c r="AH83" s="129"/>
      <c r="AI83" s="129"/>
      <c r="AJ83" s="129"/>
      <c r="AK83" s="125" t="s">
        <v>24</v>
      </c>
      <c r="AL83" s="125"/>
      <c r="AM83" s="125"/>
      <c r="AN83" s="125"/>
      <c r="AO83" s="125"/>
      <c r="AP83" s="125"/>
      <c r="AQ83" s="125"/>
      <c r="AR83" s="125"/>
      <c r="AS83" s="125"/>
      <c r="AT83" s="123">
        <v>295000</v>
      </c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>
        <v>294550</v>
      </c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6">
        <f t="shared" si="4"/>
        <v>450</v>
      </c>
      <c r="BX83" s="127"/>
      <c r="BY83" s="127"/>
      <c r="BZ83" s="127"/>
      <c r="CA83" s="127"/>
      <c r="CB83" s="127"/>
      <c r="CC83" s="127"/>
      <c r="CD83" s="127"/>
      <c r="CE83" s="127"/>
      <c r="CF83" s="127"/>
      <c r="CG83" s="128"/>
      <c r="CH83" s="20">
        <f t="shared" si="5"/>
        <v>99.84745762711864</v>
      </c>
      <c r="CJ83" s="24"/>
      <c r="CK83" s="24"/>
      <c r="CL83" s="24"/>
      <c r="CM83" s="26"/>
      <c r="CN83" s="26"/>
      <c r="CO83" s="26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s="19" customFormat="1" ht="144.75" customHeight="1">
      <c r="A84" s="43" t="s">
        <v>27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21"/>
      <c r="AE84" s="129">
        <v>200</v>
      </c>
      <c r="AF84" s="129"/>
      <c r="AG84" s="129"/>
      <c r="AH84" s="129"/>
      <c r="AI84" s="129"/>
      <c r="AJ84" s="129"/>
      <c r="AK84" s="125" t="s">
        <v>26</v>
      </c>
      <c r="AL84" s="125"/>
      <c r="AM84" s="125"/>
      <c r="AN84" s="125"/>
      <c r="AO84" s="125"/>
      <c r="AP84" s="125"/>
      <c r="AQ84" s="125"/>
      <c r="AR84" s="125"/>
      <c r="AS84" s="125"/>
      <c r="AT84" s="123">
        <v>87000</v>
      </c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>
        <v>82714</v>
      </c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6">
        <f t="shared" si="4"/>
        <v>4286</v>
      </c>
      <c r="BX84" s="127"/>
      <c r="BY84" s="127"/>
      <c r="BZ84" s="127"/>
      <c r="CA84" s="127"/>
      <c r="CB84" s="127"/>
      <c r="CC84" s="127"/>
      <c r="CD84" s="127"/>
      <c r="CE84" s="127"/>
      <c r="CF84" s="127"/>
      <c r="CG84" s="128"/>
      <c r="CH84" s="20">
        <f t="shared" si="5"/>
        <v>95.0735632183908</v>
      </c>
      <c r="CJ84" s="24"/>
      <c r="CK84" s="24"/>
      <c r="CL84" s="24"/>
      <c r="CM84" s="26"/>
      <c r="CN84" s="26"/>
      <c r="CO84" s="26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s="19" customFormat="1" ht="144.75" customHeight="1">
      <c r="A85" s="43" t="s">
        <v>182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21"/>
      <c r="AE85" s="129">
        <v>200</v>
      </c>
      <c r="AF85" s="129"/>
      <c r="AG85" s="129"/>
      <c r="AH85" s="129"/>
      <c r="AI85" s="129"/>
      <c r="AJ85" s="129"/>
      <c r="AK85" s="125" t="s">
        <v>183</v>
      </c>
      <c r="AL85" s="125"/>
      <c r="AM85" s="125"/>
      <c r="AN85" s="125"/>
      <c r="AO85" s="125"/>
      <c r="AP85" s="125"/>
      <c r="AQ85" s="125"/>
      <c r="AR85" s="125"/>
      <c r="AS85" s="125"/>
      <c r="AT85" s="123">
        <v>11000</v>
      </c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 t="s">
        <v>65</v>
      </c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6">
        <f>AT85</f>
        <v>11000</v>
      </c>
      <c r="BX85" s="127"/>
      <c r="BY85" s="127"/>
      <c r="BZ85" s="127"/>
      <c r="CA85" s="127"/>
      <c r="CB85" s="127"/>
      <c r="CC85" s="127"/>
      <c r="CD85" s="127"/>
      <c r="CE85" s="127"/>
      <c r="CF85" s="127"/>
      <c r="CG85" s="128"/>
      <c r="CH85" s="20" t="e">
        <f>BK85/AT85*100</f>
        <v>#VALUE!</v>
      </c>
      <c r="CJ85" s="24"/>
      <c r="CK85" s="24"/>
      <c r="CL85" s="24"/>
      <c r="CM85" s="26"/>
      <c r="CN85" s="26"/>
      <c r="CO85" s="26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s="19" customFormat="1" ht="189.75" customHeight="1">
      <c r="A86" s="43" t="s">
        <v>221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21"/>
      <c r="AE86" s="129">
        <v>200</v>
      </c>
      <c r="AF86" s="129"/>
      <c r="AG86" s="129"/>
      <c r="AH86" s="129"/>
      <c r="AI86" s="129"/>
      <c r="AJ86" s="129"/>
      <c r="AK86" s="125" t="s">
        <v>222</v>
      </c>
      <c r="AL86" s="125"/>
      <c r="AM86" s="125"/>
      <c r="AN86" s="125"/>
      <c r="AO86" s="125"/>
      <c r="AP86" s="125"/>
      <c r="AQ86" s="125"/>
      <c r="AR86" s="125"/>
      <c r="AS86" s="125"/>
      <c r="AT86" s="123">
        <v>2402500</v>
      </c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>
        <v>1082965.39</v>
      </c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6">
        <f t="shared" si="4"/>
        <v>1319534.61</v>
      </c>
      <c r="BX86" s="127"/>
      <c r="BY86" s="127"/>
      <c r="BZ86" s="127"/>
      <c r="CA86" s="127"/>
      <c r="CB86" s="127"/>
      <c r="CC86" s="127"/>
      <c r="CD86" s="127"/>
      <c r="CE86" s="127"/>
      <c r="CF86" s="127"/>
      <c r="CG86" s="128"/>
      <c r="CH86" s="19">
        <f aca="true" t="shared" si="6" ref="CH86:CH95">BK86/AT86*100</f>
        <v>45.07660312174818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20" customFormat="1" ht="135" customHeight="1">
      <c r="A87" s="43" t="s">
        <v>223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21"/>
      <c r="AE87" s="129">
        <v>200</v>
      </c>
      <c r="AF87" s="129"/>
      <c r="AG87" s="129"/>
      <c r="AH87" s="129"/>
      <c r="AI87" s="129"/>
      <c r="AJ87" s="129"/>
      <c r="AK87" s="125" t="s">
        <v>81</v>
      </c>
      <c r="AL87" s="125"/>
      <c r="AM87" s="125"/>
      <c r="AN87" s="125"/>
      <c r="AO87" s="125"/>
      <c r="AP87" s="125"/>
      <c r="AQ87" s="125"/>
      <c r="AR87" s="125"/>
      <c r="AS87" s="125"/>
      <c r="AT87" s="123">
        <v>540000</v>
      </c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>
        <v>110500</v>
      </c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6">
        <f t="shared" si="4"/>
        <v>429500</v>
      </c>
      <c r="BX87" s="127"/>
      <c r="BY87" s="127"/>
      <c r="BZ87" s="127"/>
      <c r="CA87" s="127"/>
      <c r="CB87" s="127"/>
      <c r="CC87" s="127"/>
      <c r="CD87" s="127"/>
      <c r="CE87" s="127"/>
      <c r="CF87" s="127"/>
      <c r="CG87" s="128"/>
      <c r="CH87" s="20">
        <f t="shared" si="6"/>
        <v>20.462962962962962</v>
      </c>
      <c r="CJ87" s="23"/>
      <c r="CK87" s="23"/>
      <c r="CL87" s="23"/>
      <c r="CM87" s="27"/>
      <c r="CN87" s="27"/>
      <c r="CO87" s="27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</row>
    <row r="88" spans="1:129" s="20" customFormat="1" ht="131.25" customHeight="1">
      <c r="A88" s="43" t="s">
        <v>279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21"/>
      <c r="AE88" s="129">
        <v>200</v>
      </c>
      <c r="AF88" s="129"/>
      <c r="AG88" s="129"/>
      <c r="AH88" s="129"/>
      <c r="AI88" s="129"/>
      <c r="AJ88" s="129"/>
      <c r="AK88" s="125" t="s">
        <v>278</v>
      </c>
      <c r="AL88" s="125"/>
      <c r="AM88" s="125"/>
      <c r="AN88" s="125"/>
      <c r="AO88" s="125"/>
      <c r="AP88" s="125"/>
      <c r="AQ88" s="125"/>
      <c r="AR88" s="125"/>
      <c r="AS88" s="125"/>
      <c r="AT88" s="123">
        <v>552000</v>
      </c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>
        <v>551970</v>
      </c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6">
        <f t="shared" si="4"/>
        <v>30</v>
      </c>
      <c r="BX88" s="127"/>
      <c r="BY88" s="127"/>
      <c r="BZ88" s="127"/>
      <c r="CA88" s="127"/>
      <c r="CB88" s="127"/>
      <c r="CC88" s="127"/>
      <c r="CD88" s="127"/>
      <c r="CE88" s="127"/>
      <c r="CF88" s="127"/>
      <c r="CG88" s="128"/>
      <c r="CH88" s="20">
        <f t="shared" si="6"/>
        <v>99.99456521739131</v>
      </c>
      <c r="CJ88" s="23"/>
      <c r="CK88" s="23"/>
      <c r="CL88" s="23"/>
      <c r="CM88" s="27"/>
      <c r="CN88" s="27"/>
      <c r="CO88" s="27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</row>
    <row r="89" spans="1:129" s="20" customFormat="1" ht="131.25" customHeight="1">
      <c r="A89" s="43" t="s">
        <v>18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21"/>
      <c r="AE89" s="129">
        <v>200</v>
      </c>
      <c r="AF89" s="129"/>
      <c r="AG89" s="129"/>
      <c r="AH89" s="129"/>
      <c r="AI89" s="129"/>
      <c r="AJ89" s="129"/>
      <c r="AK89" s="125" t="s">
        <v>17</v>
      </c>
      <c r="AL89" s="125"/>
      <c r="AM89" s="125"/>
      <c r="AN89" s="125"/>
      <c r="AO89" s="125"/>
      <c r="AP89" s="125"/>
      <c r="AQ89" s="125"/>
      <c r="AR89" s="125"/>
      <c r="AS89" s="125"/>
      <c r="AT89" s="123">
        <v>57100</v>
      </c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>
        <v>57094.78</v>
      </c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6">
        <f>AT89-BK89</f>
        <v>5.220000000001164</v>
      </c>
      <c r="BX89" s="127"/>
      <c r="BY89" s="127"/>
      <c r="BZ89" s="127"/>
      <c r="CA89" s="127"/>
      <c r="CB89" s="127"/>
      <c r="CC89" s="127"/>
      <c r="CD89" s="127"/>
      <c r="CE89" s="127"/>
      <c r="CF89" s="127"/>
      <c r="CG89" s="128"/>
      <c r="CH89" s="20">
        <f t="shared" si="6"/>
        <v>99.99085814360771</v>
      </c>
      <c r="CJ89" s="23"/>
      <c r="CK89" s="23"/>
      <c r="CL89" s="23"/>
      <c r="CM89" s="27"/>
      <c r="CN89" s="27"/>
      <c r="CO89" s="27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</row>
    <row r="90" spans="1:129" s="20" customFormat="1" ht="131.25" customHeight="1">
      <c r="A90" s="43" t="s">
        <v>20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21"/>
      <c r="AE90" s="129">
        <v>200</v>
      </c>
      <c r="AF90" s="129"/>
      <c r="AG90" s="129"/>
      <c r="AH90" s="129"/>
      <c r="AI90" s="129"/>
      <c r="AJ90" s="129"/>
      <c r="AK90" s="125" t="s">
        <v>19</v>
      </c>
      <c r="AL90" s="125"/>
      <c r="AM90" s="125"/>
      <c r="AN90" s="125"/>
      <c r="AO90" s="125"/>
      <c r="AP90" s="125"/>
      <c r="AQ90" s="125"/>
      <c r="AR90" s="125"/>
      <c r="AS90" s="125"/>
      <c r="AT90" s="123">
        <v>7000</v>
      </c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 t="s">
        <v>65</v>
      </c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6">
        <f>AT90</f>
        <v>7000</v>
      </c>
      <c r="BX90" s="127"/>
      <c r="BY90" s="127"/>
      <c r="BZ90" s="127"/>
      <c r="CA90" s="127"/>
      <c r="CB90" s="127"/>
      <c r="CC90" s="127"/>
      <c r="CD90" s="127"/>
      <c r="CE90" s="127"/>
      <c r="CF90" s="127"/>
      <c r="CG90" s="128"/>
      <c r="CH90" s="20" t="e">
        <f t="shared" si="6"/>
        <v>#VALUE!</v>
      </c>
      <c r="CJ90" s="23"/>
      <c r="CK90" s="23"/>
      <c r="CL90" s="23"/>
      <c r="CM90" s="27"/>
      <c r="CN90" s="27"/>
      <c r="CO90" s="27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</row>
    <row r="91" spans="1:129" s="20" customFormat="1" ht="123.75" customHeight="1">
      <c r="A91" s="43" t="s">
        <v>277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21"/>
      <c r="AE91" s="129">
        <v>200</v>
      </c>
      <c r="AF91" s="129"/>
      <c r="AG91" s="129"/>
      <c r="AH91" s="129"/>
      <c r="AI91" s="129"/>
      <c r="AJ91" s="129"/>
      <c r="AK91" s="125" t="s">
        <v>276</v>
      </c>
      <c r="AL91" s="125"/>
      <c r="AM91" s="125"/>
      <c r="AN91" s="125"/>
      <c r="AO91" s="125"/>
      <c r="AP91" s="125"/>
      <c r="AQ91" s="125"/>
      <c r="AR91" s="125"/>
      <c r="AS91" s="125"/>
      <c r="AT91" s="123">
        <v>3526300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>
        <v>3526260</v>
      </c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6">
        <f>AT91-BK91</f>
        <v>40</v>
      </c>
      <c r="BX91" s="127"/>
      <c r="BY91" s="127"/>
      <c r="BZ91" s="127"/>
      <c r="CA91" s="127"/>
      <c r="CB91" s="127"/>
      <c r="CC91" s="127"/>
      <c r="CD91" s="127"/>
      <c r="CE91" s="127"/>
      <c r="CF91" s="127"/>
      <c r="CG91" s="128"/>
      <c r="CH91" s="20">
        <f t="shared" si="6"/>
        <v>99.9988656665627</v>
      </c>
      <c r="CJ91" s="23"/>
      <c r="CK91" s="23"/>
      <c r="CL91" s="23"/>
      <c r="CM91" s="27"/>
      <c r="CN91" s="27"/>
      <c r="CO91" s="27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</row>
    <row r="92" spans="1:129" s="19" customFormat="1" ht="170.25" customHeight="1">
      <c r="A92" s="43" t="s">
        <v>186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21"/>
      <c r="AE92" s="124">
        <v>200</v>
      </c>
      <c r="AF92" s="124"/>
      <c r="AG92" s="124"/>
      <c r="AH92" s="124"/>
      <c r="AI92" s="124"/>
      <c r="AJ92" s="124"/>
      <c r="AK92" s="125" t="s">
        <v>303</v>
      </c>
      <c r="AL92" s="125"/>
      <c r="AM92" s="125"/>
      <c r="AN92" s="125"/>
      <c r="AO92" s="125"/>
      <c r="AP92" s="125"/>
      <c r="AQ92" s="125"/>
      <c r="AR92" s="125"/>
      <c r="AS92" s="125"/>
      <c r="AT92" s="123">
        <v>46600</v>
      </c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>
        <v>27002.77</v>
      </c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6">
        <f>AT92-BK92</f>
        <v>19597.23</v>
      </c>
      <c r="BX92" s="127"/>
      <c r="BY92" s="127"/>
      <c r="BZ92" s="127"/>
      <c r="CA92" s="127"/>
      <c r="CB92" s="127"/>
      <c r="CC92" s="127"/>
      <c r="CD92" s="127"/>
      <c r="CE92" s="127"/>
      <c r="CF92" s="127"/>
      <c r="CG92" s="128"/>
      <c r="CH92" s="20">
        <f t="shared" si="6"/>
        <v>57.945858369098715</v>
      </c>
      <c r="CJ92" s="24"/>
      <c r="CK92" s="24"/>
      <c r="CL92" s="24"/>
      <c r="CM92" s="26"/>
      <c r="CN92" s="26"/>
      <c r="CO92" s="26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s="19" customFormat="1" ht="188.25" customHeight="1">
      <c r="A93" s="43" t="s">
        <v>28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21"/>
      <c r="AE93" s="124">
        <v>200</v>
      </c>
      <c r="AF93" s="124"/>
      <c r="AG93" s="124"/>
      <c r="AH93" s="124"/>
      <c r="AI93" s="124"/>
      <c r="AJ93" s="124"/>
      <c r="AK93" s="125" t="s">
        <v>29</v>
      </c>
      <c r="AL93" s="125"/>
      <c r="AM93" s="125"/>
      <c r="AN93" s="125"/>
      <c r="AO93" s="125"/>
      <c r="AP93" s="125"/>
      <c r="AQ93" s="125"/>
      <c r="AR93" s="125"/>
      <c r="AS93" s="125"/>
      <c r="AT93" s="123">
        <v>157400</v>
      </c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>
        <v>41815.02</v>
      </c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6">
        <f>AT93-BK93</f>
        <v>115584.98000000001</v>
      </c>
      <c r="BX93" s="127"/>
      <c r="BY93" s="127"/>
      <c r="BZ93" s="127"/>
      <c r="CA93" s="127"/>
      <c r="CB93" s="127"/>
      <c r="CC93" s="127"/>
      <c r="CD93" s="127"/>
      <c r="CE93" s="127"/>
      <c r="CF93" s="127"/>
      <c r="CG93" s="128"/>
      <c r="CH93" s="20">
        <f t="shared" si="6"/>
        <v>26.56608640406607</v>
      </c>
      <c r="CJ93" s="24"/>
      <c r="CK93" s="24"/>
      <c r="CL93" s="24"/>
      <c r="CM93" s="26"/>
      <c r="CN93" s="26"/>
      <c r="CO93" s="26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</row>
    <row r="94" spans="1:129" s="19" customFormat="1" ht="146.25" customHeight="1">
      <c r="A94" s="43" t="s">
        <v>227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21"/>
      <c r="AE94" s="124">
        <v>200</v>
      </c>
      <c r="AF94" s="124"/>
      <c r="AG94" s="124"/>
      <c r="AH94" s="124"/>
      <c r="AI94" s="124"/>
      <c r="AJ94" s="124"/>
      <c r="AK94" s="125" t="s">
        <v>226</v>
      </c>
      <c r="AL94" s="125"/>
      <c r="AM94" s="125"/>
      <c r="AN94" s="125"/>
      <c r="AO94" s="125"/>
      <c r="AP94" s="125"/>
      <c r="AQ94" s="125"/>
      <c r="AR94" s="125"/>
      <c r="AS94" s="125"/>
      <c r="AT94" s="123">
        <v>11200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>
        <v>10518.8</v>
      </c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6">
        <f>AT94-BK94</f>
        <v>681.2000000000007</v>
      </c>
      <c r="BX94" s="127"/>
      <c r="BY94" s="127"/>
      <c r="BZ94" s="127"/>
      <c r="CA94" s="127"/>
      <c r="CB94" s="127"/>
      <c r="CC94" s="127"/>
      <c r="CD94" s="127"/>
      <c r="CE94" s="127"/>
      <c r="CF94" s="127"/>
      <c r="CG94" s="128"/>
      <c r="CH94" s="20">
        <f t="shared" si="6"/>
        <v>93.91785714285714</v>
      </c>
      <c r="CJ94" s="24"/>
      <c r="CK94" s="24"/>
      <c r="CL94" s="24"/>
      <c r="CM94" s="26"/>
      <c r="CN94" s="26"/>
      <c r="CO94" s="26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</row>
    <row r="95" spans="1:129" s="19" customFormat="1" ht="146.25" customHeight="1">
      <c r="A95" s="43" t="s">
        <v>187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21"/>
      <c r="AE95" s="124">
        <v>200</v>
      </c>
      <c r="AF95" s="124"/>
      <c r="AG95" s="124"/>
      <c r="AH95" s="124"/>
      <c r="AI95" s="124"/>
      <c r="AJ95" s="124"/>
      <c r="AK95" s="125" t="s">
        <v>160</v>
      </c>
      <c r="AL95" s="125"/>
      <c r="AM95" s="125"/>
      <c r="AN95" s="125"/>
      <c r="AO95" s="125"/>
      <c r="AP95" s="125"/>
      <c r="AQ95" s="125"/>
      <c r="AR95" s="125"/>
      <c r="AS95" s="125"/>
      <c r="AT95" s="123">
        <v>133500</v>
      </c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>
        <v>100333.6</v>
      </c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6">
        <f>AT95-BK95</f>
        <v>33166.399999999994</v>
      </c>
      <c r="BX95" s="127"/>
      <c r="BY95" s="127"/>
      <c r="BZ95" s="127"/>
      <c r="CA95" s="127"/>
      <c r="CB95" s="127"/>
      <c r="CC95" s="127"/>
      <c r="CD95" s="127"/>
      <c r="CE95" s="127"/>
      <c r="CF95" s="127"/>
      <c r="CG95" s="128"/>
      <c r="CH95" s="20">
        <f t="shared" si="6"/>
        <v>75.15625468164795</v>
      </c>
      <c r="CJ95" s="24"/>
      <c r="CK95" s="24"/>
      <c r="CL95" s="24"/>
      <c r="CM95" s="26"/>
      <c r="CN95" s="26"/>
      <c r="CO95" s="26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</row>
    <row r="96" spans="1:129" s="154" customFormat="1" ht="16.5" customHeight="1" thickBot="1">
      <c r="A96" s="152" t="s">
        <v>275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</row>
    <row r="97" spans="1:86" s="22" customFormat="1" ht="24.75" customHeight="1" thickBot="1">
      <c r="A97" s="157" t="s">
        <v>338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8">
        <v>450</v>
      </c>
      <c r="AF97" s="158"/>
      <c r="AG97" s="158"/>
      <c r="AH97" s="158"/>
      <c r="AI97" s="158"/>
      <c r="AJ97" s="158"/>
      <c r="AK97" s="143" t="s">
        <v>111</v>
      </c>
      <c r="AL97" s="143"/>
      <c r="AM97" s="143"/>
      <c r="AN97" s="143"/>
      <c r="AO97" s="143"/>
      <c r="AP97" s="143"/>
      <c r="AQ97" s="143"/>
      <c r="AR97" s="143"/>
      <c r="AS97" s="143"/>
      <c r="AT97" s="162">
        <f>стр1!BB14-стр2!AT7</f>
        <v>-1424053.3800000027</v>
      </c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>
        <f>стр1!BX14-стр2!BK7</f>
        <v>4081334.669999998</v>
      </c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47" t="s">
        <v>111</v>
      </c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22">
        <f>BK97/AT97*100</f>
        <v>-286.59983728980654</v>
      </c>
    </row>
    <row r="98" spans="46:74" ht="12.75" customHeight="1"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</row>
    <row r="100" spans="43:74" ht="12.75" customHeight="1">
      <c r="AQ100" s="150"/>
      <c r="AR100" s="150"/>
      <c r="BK100" s="151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</row>
  </sheetData>
  <sheetProtection/>
  <mergeCells count="555">
    <mergeCell ref="AK85:AS85"/>
    <mergeCell ref="AT85:BJ85"/>
    <mergeCell ref="BK85:BV85"/>
    <mergeCell ref="BW85:CG85"/>
    <mergeCell ref="BW69:CG69"/>
    <mergeCell ref="A79:AC79"/>
    <mergeCell ref="AE79:AJ79"/>
    <mergeCell ref="AK79:AS79"/>
    <mergeCell ref="AT79:BJ79"/>
    <mergeCell ref="BK79:BV79"/>
    <mergeCell ref="BW79:CG79"/>
    <mergeCell ref="A69:AC69"/>
    <mergeCell ref="AE69:AJ69"/>
    <mergeCell ref="AK69:AS69"/>
    <mergeCell ref="BW55:CG55"/>
    <mergeCell ref="A68:AC68"/>
    <mergeCell ref="AE68:AJ68"/>
    <mergeCell ref="AK68:AS68"/>
    <mergeCell ref="AT68:BJ68"/>
    <mergeCell ref="BK68:BV68"/>
    <mergeCell ref="BW68:CG68"/>
    <mergeCell ref="A55:AC55"/>
    <mergeCell ref="AE55:AJ55"/>
    <mergeCell ref="AT53:BJ53"/>
    <mergeCell ref="BK53:BV53"/>
    <mergeCell ref="BW53:CG53"/>
    <mergeCell ref="BW94:CG94"/>
    <mergeCell ref="AT51:BJ51"/>
    <mergeCell ref="BK51:BV51"/>
    <mergeCell ref="AE94:AJ94"/>
    <mergeCell ref="AK94:AS94"/>
    <mergeCell ref="AT94:BJ94"/>
    <mergeCell ref="BK94:BV94"/>
    <mergeCell ref="AK55:AS55"/>
    <mergeCell ref="AT55:BJ55"/>
    <mergeCell ref="AE53:AJ53"/>
    <mergeCell ref="AT63:BJ63"/>
    <mergeCell ref="BW65:CG65"/>
    <mergeCell ref="AK64:AS64"/>
    <mergeCell ref="AE8:AJ9"/>
    <mergeCell ref="AK8:AS9"/>
    <mergeCell ref="AT8:BJ9"/>
    <mergeCell ref="BK8:BV9"/>
    <mergeCell ref="A8:AD8"/>
    <mergeCell ref="A9:AD9"/>
    <mergeCell ref="AK67:AS67"/>
    <mergeCell ref="AK66:AS66"/>
    <mergeCell ref="AK65:AS65"/>
    <mergeCell ref="A53:AC53"/>
    <mergeCell ref="AK53:AS53"/>
    <mergeCell ref="AT52:BJ52"/>
    <mergeCell ref="BW59:CG59"/>
    <mergeCell ref="AT61:BJ61"/>
    <mergeCell ref="AT60:BJ60"/>
    <mergeCell ref="BW61:CG61"/>
    <mergeCell ref="AT54:BJ54"/>
    <mergeCell ref="BW54:CG54"/>
    <mergeCell ref="AT56:BJ56"/>
    <mergeCell ref="AT59:BJ59"/>
    <mergeCell ref="AT57:BJ57"/>
    <mergeCell ref="BK62:BV62"/>
    <mergeCell ref="BK63:BV63"/>
    <mergeCell ref="BW63:CG63"/>
    <mergeCell ref="BW56:CG56"/>
    <mergeCell ref="BW62:CG62"/>
    <mergeCell ref="BK59:BV59"/>
    <mergeCell ref="BK60:BV60"/>
    <mergeCell ref="BW60:CG60"/>
    <mergeCell ref="BK61:BV61"/>
    <mergeCell ref="BK58:BV58"/>
    <mergeCell ref="A51:AC51"/>
    <mergeCell ref="AT24:BJ24"/>
    <mergeCell ref="AK48:AS48"/>
    <mergeCell ref="AT48:BJ48"/>
    <mergeCell ref="AT27:BJ27"/>
    <mergeCell ref="AT36:BJ36"/>
    <mergeCell ref="AK32:AS32"/>
    <mergeCell ref="AK30:AS30"/>
    <mergeCell ref="AT34:BJ34"/>
    <mergeCell ref="AT37:BJ37"/>
    <mergeCell ref="AT13:BJ13"/>
    <mergeCell ref="BK16:BV16"/>
    <mergeCell ref="BK29:BV29"/>
    <mergeCell ref="BK30:BV30"/>
    <mergeCell ref="AT30:BJ30"/>
    <mergeCell ref="BK25:BV25"/>
    <mergeCell ref="BK27:BV27"/>
    <mergeCell ref="BK13:BV13"/>
    <mergeCell ref="AT15:BJ15"/>
    <mergeCell ref="AT14:BJ14"/>
    <mergeCell ref="AK56:AS56"/>
    <mergeCell ref="AE59:AJ59"/>
    <mergeCell ref="AK52:AS52"/>
    <mergeCell ref="AK46:AS46"/>
    <mergeCell ref="AE49:AJ49"/>
    <mergeCell ref="AK42:AS42"/>
    <mergeCell ref="A25:AD25"/>
    <mergeCell ref="A23:AC23"/>
    <mergeCell ref="A19:AD19"/>
    <mergeCell ref="AE25:AJ25"/>
    <mergeCell ref="A27:AD27"/>
    <mergeCell ref="AK26:AS26"/>
    <mergeCell ref="AK19:AS19"/>
    <mergeCell ref="A24:AC24"/>
    <mergeCell ref="AE24:AJ24"/>
    <mergeCell ref="AK72:AS72"/>
    <mergeCell ref="AK73:AS73"/>
    <mergeCell ref="A14:AC14"/>
    <mergeCell ref="AK59:AS59"/>
    <mergeCell ref="AK54:AS54"/>
    <mergeCell ref="AK63:AS63"/>
    <mergeCell ref="AK61:AS61"/>
    <mergeCell ref="AK50:AS50"/>
    <mergeCell ref="AE56:AJ56"/>
    <mergeCell ref="AK60:AS60"/>
    <mergeCell ref="A80:AC80"/>
    <mergeCell ref="AK81:AS81"/>
    <mergeCell ref="AK86:AS86"/>
    <mergeCell ref="AK87:AS87"/>
    <mergeCell ref="AK82:AS82"/>
    <mergeCell ref="AE81:AJ81"/>
    <mergeCell ref="AE80:AJ80"/>
    <mergeCell ref="AK83:AS83"/>
    <mergeCell ref="A85:AC85"/>
    <mergeCell ref="AE85:AJ85"/>
    <mergeCell ref="BK95:BV95"/>
    <mergeCell ref="AK97:AS97"/>
    <mergeCell ref="BK97:BV97"/>
    <mergeCell ref="A63:AC63"/>
    <mergeCell ref="AE63:AJ63"/>
    <mergeCell ref="A67:AC67"/>
    <mergeCell ref="A75:AC75"/>
    <mergeCell ref="AE67:AJ67"/>
    <mergeCell ref="AK80:AS80"/>
    <mergeCell ref="A71:AC71"/>
    <mergeCell ref="AT97:BJ97"/>
    <mergeCell ref="AK95:AS95"/>
    <mergeCell ref="AT95:BJ95"/>
    <mergeCell ref="AK91:AS91"/>
    <mergeCell ref="AK92:AS92"/>
    <mergeCell ref="AT93:BJ93"/>
    <mergeCell ref="A54:AC54"/>
    <mergeCell ref="AE54:AJ54"/>
    <mergeCell ref="AE64:AJ64"/>
    <mergeCell ref="AT65:BJ65"/>
    <mergeCell ref="AE60:AJ60"/>
    <mergeCell ref="A64:AD64"/>
    <mergeCell ref="A65:AD65"/>
    <mergeCell ref="AE65:AJ65"/>
    <mergeCell ref="A62:AC62"/>
    <mergeCell ref="AE62:AJ62"/>
    <mergeCell ref="A56:AC56"/>
    <mergeCell ref="AQ100:AR100"/>
    <mergeCell ref="BK100:BV100"/>
    <mergeCell ref="BW97:CG97"/>
    <mergeCell ref="A96:IV96"/>
    <mergeCell ref="BK98:BV98"/>
    <mergeCell ref="AT98:BJ98"/>
    <mergeCell ref="A97:AD97"/>
    <mergeCell ref="AE97:AJ97"/>
    <mergeCell ref="BK93:BV93"/>
    <mergeCell ref="BW52:CG52"/>
    <mergeCell ref="BW47:CG47"/>
    <mergeCell ref="BW49:CG49"/>
    <mergeCell ref="BW48:CG48"/>
    <mergeCell ref="BW50:CG50"/>
    <mergeCell ref="AE51:AJ51"/>
    <mergeCell ref="AE50:AJ50"/>
    <mergeCell ref="BW51:CG51"/>
    <mergeCell ref="BW46:CG46"/>
    <mergeCell ref="AT47:BJ47"/>
    <mergeCell ref="AT46:BJ46"/>
    <mergeCell ref="AT50:BJ50"/>
    <mergeCell ref="AT49:BJ49"/>
    <mergeCell ref="AK49:AS49"/>
    <mergeCell ref="AK51:AS51"/>
    <mergeCell ref="AK45:AS45"/>
    <mergeCell ref="AK47:AS47"/>
    <mergeCell ref="BK46:BV46"/>
    <mergeCell ref="BW17:CG17"/>
    <mergeCell ref="BW24:CG24"/>
    <mergeCell ref="BK17:BV17"/>
    <mergeCell ref="BK18:BV18"/>
    <mergeCell ref="BK24:BV24"/>
    <mergeCell ref="BW21:CG21"/>
    <mergeCell ref="BW22:CG22"/>
    <mergeCell ref="BW25:CG25"/>
    <mergeCell ref="BW26:CG26"/>
    <mergeCell ref="CM7:DY7"/>
    <mergeCell ref="BK7:BV7"/>
    <mergeCell ref="CJ7:CL7"/>
    <mergeCell ref="BW7:CG7"/>
    <mergeCell ref="BW28:CG28"/>
    <mergeCell ref="BW29:CG29"/>
    <mergeCell ref="BW27:CG27"/>
    <mergeCell ref="BW43:CG43"/>
    <mergeCell ref="BW34:CG34"/>
    <mergeCell ref="BW36:CG36"/>
    <mergeCell ref="BW37:CG37"/>
    <mergeCell ref="BW45:CG45"/>
    <mergeCell ref="BK44:BV44"/>
    <mergeCell ref="BW39:CG39"/>
    <mergeCell ref="BW44:CG44"/>
    <mergeCell ref="BW41:CG41"/>
    <mergeCell ref="BW42:CG42"/>
    <mergeCell ref="BK42:BV42"/>
    <mergeCell ref="BK43:BV43"/>
    <mergeCell ref="BK45:BV45"/>
    <mergeCell ref="BW40:CG40"/>
    <mergeCell ref="AT31:BJ31"/>
    <mergeCell ref="BW30:CG30"/>
    <mergeCell ref="BK34:BV34"/>
    <mergeCell ref="BK31:BV31"/>
    <mergeCell ref="BW32:CG32"/>
    <mergeCell ref="BW33:CG33"/>
    <mergeCell ref="AT33:BJ33"/>
    <mergeCell ref="BW31:CG31"/>
    <mergeCell ref="BK33:BV33"/>
    <mergeCell ref="BK32:BV32"/>
    <mergeCell ref="BK12:BV12"/>
    <mergeCell ref="BW12:CG12"/>
    <mergeCell ref="BW19:CG19"/>
    <mergeCell ref="BW15:CG15"/>
    <mergeCell ref="BK19:BV19"/>
    <mergeCell ref="BW16:CG16"/>
    <mergeCell ref="BW14:CG14"/>
    <mergeCell ref="BW18:CG18"/>
    <mergeCell ref="BK15:BV15"/>
    <mergeCell ref="BK14:BV14"/>
    <mergeCell ref="BW6:CG6"/>
    <mergeCell ref="AK11:AS11"/>
    <mergeCell ref="BK6:BV6"/>
    <mergeCell ref="BW11:CG11"/>
    <mergeCell ref="BW8:CG9"/>
    <mergeCell ref="A6:AD6"/>
    <mergeCell ref="AE6:AJ6"/>
    <mergeCell ref="AT6:BJ6"/>
    <mergeCell ref="A7:AD7"/>
    <mergeCell ref="AE7:AJ7"/>
    <mergeCell ref="AK7:AS7"/>
    <mergeCell ref="AT7:BJ7"/>
    <mergeCell ref="AK6:AS6"/>
    <mergeCell ref="A2:CG2"/>
    <mergeCell ref="A4:AD5"/>
    <mergeCell ref="AE4:AJ5"/>
    <mergeCell ref="AK4:AS5"/>
    <mergeCell ref="AT4:BJ5"/>
    <mergeCell ref="BK4:BV5"/>
    <mergeCell ref="BW4:CG5"/>
    <mergeCell ref="AT12:BJ12"/>
    <mergeCell ref="A11:AD11"/>
    <mergeCell ref="AE11:AJ11"/>
    <mergeCell ref="A10:AD10"/>
    <mergeCell ref="AT11:BJ11"/>
    <mergeCell ref="AT22:BJ22"/>
    <mergeCell ref="AE10:AJ10"/>
    <mergeCell ref="BW23:CG23"/>
    <mergeCell ref="BK11:BV11"/>
    <mergeCell ref="BK10:BV10"/>
    <mergeCell ref="AT10:BJ10"/>
    <mergeCell ref="AK10:AS10"/>
    <mergeCell ref="BW10:CG10"/>
    <mergeCell ref="AT17:BJ17"/>
    <mergeCell ref="BW13:CG13"/>
    <mergeCell ref="A35:AC35"/>
    <mergeCell ref="A22:AD22"/>
    <mergeCell ref="AE22:AJ22"/>
    <mergeCell ref="AK22:AS22"/>
    <mergeCell ref="A28:AC28"/>
    <mergeCell ref="AK31:AS31"/>
    <mergeCell ref="AE31:AJ31"/>
    <mergeCell ref="A26:AD26"/>
    <mergeCell ref="AE30:AJ30"/>
    <mergeCell ref="AE29:AJ29"/>
    <mergeCell ref="A34:AC34"/>
    <mergeCell ref="A33:AD33"/>
    <mergeCell ref="A29:AC29"/>
    <mergeCell ref="A31:AC31"/>
    <mergeCell ref="A32:AC32"/>
    <mergeCell ref="A30:AC30"/>
    <mergeCell ref="AE33:AJ33"/>
    <mergeCell ref="AE32:AJ32"/>
    <mergeCell ref="AK33:AS33"/>
    <mergeCell ref="A40:AD40"/>
    <mergeCell ref="AE40:AJ40"/>
    <mergeCell ref="AK40:AS40"/>
    <mergeCell ref="A38:AD38"/>
    <mergeCell ref="A39:AD39"/>
    <mergeCell ref="A37:AD37"/>
    <mergeCell ref="AE39:AJ39"/>
    <mergeCell ref="AE34:AJ34"/>
    <mergeCell ref="AK39:AS39"/>
    <mergeCell ref="AK38:AS38"/>
    <mergeCell ref="AE38:AJ38"/>
    <mergeCell ref="AK37:AS37"/>
    <mergeCell ref="AK36:AS36"/>
    <mergeCell ref="AK34:AS34"/>
    <mergeCell ref="AE36:AJ36"/>
    <mergeCell ref="AE37:AJ37"/>
    <mergeCell ref="AE35:AJ35"/>
    <mergeCell ref="AE19:AJ19"/>
    <mergeCell ref="AK18:AS18"/>
    <mergeCell ref="AT18:BJ18"/>
    <mergeCell ref="AK16:AS16"/>
    <mergeCell ref="AK17:AS17"/>
    <mergeCell ref="AT19:BJ19"/>
    <mergeCell ref="AT16:BJ16"/>
    <mergeCell ref="AT29:BJ29"/>
    <mergeCell ref="AT25:BJ25"/>
    <mergeCell ref="AT26:BJ26"/>
    <mergeCell ref="AT23:BJ23"/>
    <mergeCell ref="AE46:AJ46"/>
    <mergeCell ref="AE43:AJ43"/>
    <mergeCell ref="AK44:AS44"/>
    <mergeCell ref="AT43:BJ43"/>
    <mergeCell ref="AK43:AS43"/>
    <mergeCell ref="AE45:AJ45"/>
    <mergeCell ref="AT44:BJ44"/>
    <mergeCell ref="AT45:BJ45"/>
    <mergeCell ref="AK15:AS15"/>
    <mergeCell ref="AT39:BJ39"/>
    <mergeCell ref="BK41:BV41"/>
    <mergeCell ref="AT40:BJ40"/>
    <mergeCell ref="BK28:BV28"/>
    <mergeCell ref="BK40:BV40"/>
    <mergeCell ref="BK37:BV37"/>
    <mergeCell ref="BK39:BV39"/>
    <mergeCell ref="AT32:BJ32"/>
    <mergeCell ref="A15:AC15"/>
    <mergeCell ref="AE18:AJ18"/>
    <mergeCell ref="AE15:AJ15"/>
    <mergeCell ref="AE16:AJ16"/>
    <mergeCell ref="A16:AD16"/>
    <mergeCell ref="A17:AD17"/>
    <mergeCell ref="A18:AD18"/>
    <mergeCell ref="AE17:AJ17"/>
    <mergeCell ref="BK47:BV47"/>
    <mergeCell ref="BW38:CG38"/>
    <mergeCell ref="BW58:CG58"/>
    <mergeCell ref="BK54:BV54"/>
    <mergeCell ref="BK52:BV52"/>
    <mergeCell ref="BK49:BV49"/>
    <mergeCell ref="BK50:BV50"/>
    <mergeCell ref="BK55:BV55"/>
    <mergeCell ref="BK57:BV57"/>
    <mergeCell ref="BK38:BV38"/>
    <mergeCell ref="BK56:BV56"/>
    <mergeCell ref="A95:AC95"/>
    <mergeCell ref="AE86:AJ86"/>
    <mergeCell ref="AE87:AJ87"/>
    <mergeCell ref="A87:AC87"/>
    <mergeCell ref="AE92:AJ92"/>
    <mergeCell ref="A92:AC92"/>
    <mergeCell ref="A86:AC86"/>
    <mergeCell ref="AE95:AJ95"/>
    <mergeCell ref="A91:AC91"/>
    <mergeCell ref="A94:AC94"/>
    <mergeCell ref="A48:AC48"/>
    <mergeCell ref="AE48:AJ48"/>
    <mergeCell ref="A73:AC73"/>
    <mergeCell ref="A52:AC52"/>
    <mergeCell ref="A72:AC72"/>
    <mergeCell ref="AE72:AJ72"/>
    <mergeCell ref="A66:AD66"/>
    <mergeCell ref="AE52:AJ52"/>
    <mergeCell ref="A49:AC49"/>
    <mergeCell ref="A74:AC74"/>
    <mergeCell ref="AE57:AJ57"/>
    <mergeCell ref="AK57:AS57"/>
    <mergeCell ref="AK58:AS58"/>
    <mergeCell ref="AE66:AJ66"/>
    <mergeCell ref="AE71:AJ71"/>
    <mergeCell ref="AE73:AJ73"/>
    <mergeCell ref="AK62:AS62"/>
    <mergeCell ref="A70:AC70"/>
    <mergeCell ref="AE70:AJ70"/>
    <mergeCell ref="A77:AC77"/>
    <mergeCell ref="AK71:AS71"/>
    <mergeCell ref="A88:AC88"/>
    <mergeCell ref="AT80:BJ80"/>
    <mergeCell ref="AT78:BJ78"/>
    <mergeCell ref="AE77:AJ77"/>
    <mergeCell ref="AK74:AS74"/>
    <mergeCell ref="AE74:AJ74"/>
    <mergeCell ref="AK77:AS77"/>
    <mergeCell ref="AK78:AS78"/>
    <mergeCell ref="AT81:BJ81"/>
    <mergeCell ref="BK83:BV83"/>
    <mergeCell ref="A81:AC81"/>
    <mergeCell ref="AT84:BJ84"/>
    <mergeCell ref="AT82:BJ82"/>
    <mergeCell ref="BK82:BV82"/>
    <mergeCell ref="AK84:AS84"/>
    <mergeCell ref="A83:AC83"/>
    <mergeCell ref="AE83:AJ83"/>
    <mergeCell ref="AT83:BJ83"/>
    <mergeCell ref="BK92:BV92"/>
    <mergeCell ref="AT88:BJ88"/>
    <mergeCell ref="BK91:BV91"/>
    <mergeCell ref="AT91:BJ91"/>
    <mergeCell ref="BK90:BV90"/>
    <mergeCell ref="AT89:BJ89"/>
    <mergeCell ref="BK89:BV89"/>
    <mergeCell ref="BK88:BV88"/>
    <mergeCell ref="BW88:CG88"/>
    <mergeCell ref="BW91:CG91"/>
    <mergeCell ref="BW86:CG86"/>
    <mergeCell ref="AK88:AS88"/>
    <mergeCell ref="BW90:CG90"/>
    <mergeCell ref="BK86:BV86"/>
    <mergeCell ref="AK89:AS89"/>
    <mergeCell ref="AT86:BJ86"/>
    <mergeCell ref="AT87:BJ87"/>
    <mergeCell ref="AT90:BJ90"/>
    <mergeCell ref="AE88:AJ88"/>
    <mergeCell ref="A93:AC93"/>
    <mergeCell ref="AE93:AJ93"/>
    <mergeCell ref="AK93:AS93"/>
    <mergeCell ref="AE91:AJ91"/>
    <mergeCell ref="A89:AC89"/>
    <mergeCell ref="AE89:AJ89"/>
    <mergeCell ref="A90:AC90"/>
    <mergeCell ref="AE90:AJ90"/>
    <mergeCell ref="AK90:AS90"/>
    <mergeCell ref="BW95:CG95"/>
    <mergeCell ref="BW87:CG87"/>
    <mergeCell ref="BW80:CG80"/>
    <mergeCell ref="BW77:CG77"/>
    <mergeCell ref="BW78:CG78"/>
    <mergeCell ref="BW93:CG93"/>
    <mergeCell ref="BW82:CG82"/>
    <mergeCell ref="BW83:CG83"/>
    <mergeCell ref="BW89:CG89"/>
    <mergeCell ref="BW92:CG92"/>
    <mergeCell ref="BW67:CG67"/>
    <mergeCell ref="BW71:CG71"/>
    <mergeCell ref="BK80:BV80"/>
    <mergeCell ref="BK81:BV81"/>
    <mergeCell ref="BK78:BV78"/>
    <mergeCell ref="BW70:CG70"/>
    <mergeCell ref="BK74:BV74"/>
    <mergeCell ref="BW72:CG72"/>
    <mergeCell ref="BK71:BV71"/>
    <mergeCell ref="BK69:BV69"/>
    <mergeCell ref="A43:AD43"/>
    <mergeCell ref="AE23:AJ23"/>
    <mergeCell ref="BK72:BV72"/>
    <mergeCell ref="AT92:BJ92"/>
    <mergeCell ref="AT75:BJ75"/>
    <mergeCell ref="AT72:BJ72"/>
    <mergeCell ref="BK73:BV73"/>
    <mergeCell ref="AT77:BJ77"/>
    <mergeCell ref="BK77:BV77"/>
    <mergeCell ref="AK25:AS25"/>
    <mergeCell ref="A12:AD12"/>
    <mergeCell ref="AE12:AJ12"/>
    <mergeCell ref="AK12:AS12"/>
    <mergeCell ref="AE14:AJ14"/>
    <mergeCell ref="AK14:AS14"/>
    <mergeCell ref="A13:AC13"/>
    <mergeCell ref="AE13:AJ13"/>
    <mergeCell ref="AK13:AS13"/>
    <mergeCell ref="A21:AD21"/>
    <mergeCell ref="AE21:AJ21"/>
    <mergeCell ref="AK21:AS21"/>
    <mergeCell ref="A20:AD20"/>
    <mergeCell ref="AE20:AJ20"/>
    <mergeCell ref="AK20:AS20"/>
    <mergeCell ref="AK23:AS23"/>
    <mergeCell ref="AK24:AS24"/>
    <mergeCell ref="AE27:AJ27"/>
    <mergeCell ref="AK27:AS27"/>
    <mergeCell ref="BK23:BV23"/>
    <mergeCell ref="AK29:AS29"/>
    <mergeCell ref="A42:AD42"/>
    <mergeCell ref="AE42:AJ42"/>
    <mergeCell ref="AT42:BJ42"/>
    <mergeCell ref="AE28:AJ28"/>
    <mergeCell ref="AK28:AS28"/>
    <mergeCell ref="AT28:BJ28"/>
    <mergeCell ref="AT38:BJ38"/>
    <mergeCell ref="AE26:AJ26"/>
    <mergeCell ref="BW57:CG57"/>
    <mergeCell ref="BK48:BV48"/>
    <mergeCell ref="A44:AD44"/>
    <mergeCell ref="A50:AC50"/>
    <mergeCell ref="AE44:AJ44"/>
    <mergeCell ref="AE47:AJ47"/>
    <mergeCell ref="A46:AC46"/>
    <mergeCell ref="A47:AC47"/>
    <mergeCell ref="A45:AC45"/>
    <mergeCell ref="A57:AC57"/>
    <mergeCell ref="AT62:BJ62"/>
    <mergeCell ref="A58:AC58"/>
    <mergeCell ref="AE58:AJ58"/>
    <mergeCell ref="AT58:BJ58"/>
    <mergeCell ref="A59:AC59"/>
    <mergeCell ref="A60:AC60"/>
    <mergeCell ref="AE61:AJ61"/>
    <mergeCell ref="A61:AC61"/>
    <mergeCell ref="BW66:CG66"/>
    <mergeCell ref="AT66:BJ66"/>
    <mergeCell ref="BW74:CG74"/>
    <mergeCell ref="AE78:AJ78"/>
    <mergeCell ref="BW75:CG75"/>
    <mergeCell ref="AT74:BJ74"/>
    <mergeCell ref="BK75:BV75"/>
    <mergeCell ref="AE75:AJ75"/>
    <mergeCell ref="AK75:AS75"/>
    <mergeCell ref="AT76:BJ76"/>
    <mergeCell ref="BK66:BV66"/>
    <mergeCell ref="AT73:BJ73"/>
    <mergeCell ref="BK65:BV65"/>
    <mergeCell ref="AT71:BJ71"/>
    <mergeCell ref="AT67:BJ67"/>
    <mergeCell ref="BK67:BV67"/>
    <mergeCell ref="AT69:BJ69"/>
    <mergeCell ref="AK70:AS70"/>
    <mergeCell ref="AT70:BJ70"/>
    <mergeCell ref="A84:AC84"/>
    <mergeCell ref="AE84:AJ84"/>
    <mergeCell ref="A82:AC82"/>
    <mergeCell ref="AE82:AJ82"/>
    <mergeCell ref="A78:AC78"/>
    <mergeCell ref="A76:AC76"/>
    <mergeCell ref="AE76:AJ76"/>
    <mergeCell ref="AK76:AS76"/>
    <mergeCell ref="BK87:BV87"/>
    <mergeCell ref="BK70:BV70"/>
    <mergeCell ref="BK84:BV84"/>
    <mergeCell ref="BW84:CG84"/>
    <mergeCell ref="BW73:CG73"/>
    <mergeCell ref="BK76:BV76"/>
    <mergeCell ref="BW76:CG76"/>
    <mergeCell ref="BW81:CG81"/>
    <mergeCell ref="BW64:CG64"/>
    <mergeCell ref="BK20:BV20"/>
    <mergeCell ref="AT21:BJ21"/>
    <mergeCell ref="BK21:BV21"/>
    <mergeCell ref="BK22:BV22"/>
    <mergeCell ref="BW20:CG20"/>
    <mergeCell ref="AT20:BJ20"/>
    <mergeCell ref="AT64:BJ64"/>
    <mergeCell ref="BK64:BV64"/>
    <mergeCell ref="BK26:BV26"/>
    <mergeCell ref="BK35:BV35"/>
    <mergeCell ref="BW35:CG35"/>
    <mergeCell ref="A41:AD41"/>
    <mergeCell ref="AE41:AJ41"/>
    <mergeCell ref="AK41:AS41"/>
    <mergeCell ref="AT41:BJ41"/>
    <mergeCell ref="BK36:BV36"/>
    <mergeCell ref="AK35:AS35"/>
    <mergeCell ref="AT35:BJ35"/>
    <mergeCell ref="A36:AC36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10">
      <selection activeCell="A32" sqref="A32:AA32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112</v>
      </c>
    </row>
    <row r="2" spans="1:108" s="8" customFormat="1" ht="25.5" customHeight="1">
      <c r="A2" s="210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14" customFormat="1" ht="56.25" customHeight="1">
      <c r="A3" s="218" t="s">
        <v>52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53</v>
      </c>
      <c r="AC3" s="215"/>
      <c r="AD3" s="215"/>
      <c r="AE3" s="215"/>
      <c r="AF3" s="215"/>
      <c r="AG3" s="215"/>
      <c r="AH3" s="215" t="s">
        <v>341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 t="s">
        <v>113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 t="s">
        <v>55</v>
      </c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56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9"/>
    </row>
    <row r="4" spans="1:108" s="9" customFormat="1" ht="12" customHeight="1" thickBot="1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>
        <v>2</v>
      </c>
      <c r="AC4" s="213"/>
      <c r="AD4" s="213"/>
      <c r="AE4" s="213"/>
      <c r="AF4" s="213"/>
      <c r="AG4" s="213"/>
      <c r="AH4" s="213">
        <v>3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>
        <v>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>
        <v>5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4"/>
    </row>
    <row r="5" spans="1:108" s="15" customFormat="1" ht="23.25" customHeight="1">
      <c r="A5" s="220" t="s">
        <v>161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222" t="s">
        <v>114</v>
      </c>
      <c r="AC5" s="217"/>
      <c r="AD5" s="217"/>
      <c r="AE5" s="217"/>
      <c r="AF5" s="217"/>
      <c r="AG5" s="217"/>
      <c r="AH5" s="217" t="s">
        <v>342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08">
        <f>BC28</f>
        <v>1424053.3800000027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8">
        <f>BY28</f>
        <v>-4081334.669999998</v>
      </c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8">
        <f>BC5-BY5</f>
        <v>5505388.050000001</v>
      </c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16"/>
    </row>
    <row r="6" spans="1:108" s="15" customFormat="1" ht="13.5" customHeight="1">
      <c r="A6" s="223" t="s">
        <v>58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188" t="s">
        <v>115</v>
      </c>
      <c r="AC6" s="189"/>
      <c r="AD6" s="189"/>
      <c r="AE6" s="189"/>
      <c r="AF6" s="189"/>
      <c r="AG6" s="190"/>
      <c r="AH6" s="194" t="s">
        <v>342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0"/>
      <c r="BC6" s="202" t="s">
        <v>65</v>
      </c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25"/>
      <c r="BY6" s="202" t="s">
        <v>65</v>
      </c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25"/>
      <c r="CO6" s="202" t="s">
        <v>65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ht="23.25" customHeight="1">
      <c r="A7" s="227" t="s">
        <v>343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191"/>
      <c r="AC7" s="192"/>
      <c r="AD7" s="192"/>
      <c r="AE7" s="192"/>
      <c r="AF7" s="192"/>
      <c r="AG7" s="193"/>
      <c r="AH7" s="195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3"/>
      <c r="BC7" s="205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26"/>
      <c r="BY7" s="205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2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ht="13.5" customHeight="1">
      <c r="A8" s="186" t="s">
        <v>116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88"/>
      <c r="AC8" s="189"/>
      <c r="AD8" s="189"/>
      <c r="AE8" s="189"/>
      <c r="AF8" s="189"/>
      <c r="AG8" s="190"/>
      <c r="AH8" s="194" t="s">
        <v>65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202" t="s">
        <v>65</v>
      </c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25"/>
      <c r="BY8" s="202" t="s">
        <v>65</v>
      </c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25"/>
      <c r="CO8" s="202" t="s">
        <v>65</v>
      </c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ht="13.5" customHeight="1">
      <c r="A9" s="200" t="s">
        <v>65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191"/>
      <c r="AC9" s="192"/>
      <c r="AD9" s="192"/>
      <c r="AE9" s="192"/>
      <c r="AF9" s="192"/>
      <c r="AG9" s="193"/>
      <c r="AH9" s="195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205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6"/>
      <c r="BY9" s="205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26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7"/>
    </row>
    <row r="10" spans="1:108" ht="13.5" customHeight="1">
      <c r="A10" s="198" t="s">
        <v>65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196"/>
      <c r="AC10" s="197"/>
      <c r="AD10" s="197"/>
      <c r="AE10" s="197"/>
      <c r="AF10" s="197"/>
      <c r="AG10" s="197"/>
      <c r="AH10" s="197" t="s">
        <v>65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229" t="s">
        <v>65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65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65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13.5" customHeight="1">
      <c r="A11" s="198" t="s">
        <v>65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9"/>
      <c r="AB11" s="196"/>
      <c r="AC11" s="197"/>
      <c r="AD11" s="197"/>
      <c r="AE11" s="197"/>
      <c r="AF11" s="197"/>
      <c r="AG11" s="197"/>
      <c r="AH11" s="197" t="s">
        <v>65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229" t="s">
        <v>65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65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65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13.5" customHeight="1">
      <c r="A12" s="198" t="s">
        <v>65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6"/>
      <c r="AC12" s="197"/>
      <c r="AD12" s="197"/>
      <c r="AE12" s="197"/>
      <c r="AF12" s="197"/>
      <c r="AG12" s="197"/>
      <c r="AH12" s="197" t="s">
        <v>65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229" t="s">
        <v>65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65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65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13.5" customHeight="1">
      <c r="A13" s="198" t="s">
        <v>65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9"/>
      <c r="AB13" s="196"/>
      <c r="AC13" s="197"/>
      <c r="AD13" s="197"/>
      <c r="AE13" s="197"/>
      <c r="AF13" s="197"/>
      <c r="AG13" s="197"/>
      <c r="AH13" s="197" t="s">
        <v>65</v>
      </c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229" t="s">
        <v>65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65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65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3.5" customHeight="1">
      <c r="A14" s="198" t="s">
        <v>65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196"/>
      <c r="AC14" s="197"/>
      <c r="AD14" s="197"/>
      <c r="AE14" s="197"/>
      <c r="AF14" s="197"/>
      <c r="AG14" s="197"/>
      <c r="AH14" s="197" t="s">
        <v>65</v>
      </c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229" t="s">
        <v>65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65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65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13.5" customHeight="1">
      <c r="A15" s="198" t="s">
        <v>65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  <c r="AB15" s="196"/>
      <c r="AC15" s="197"/>
      <c r="AD15" s="197"/>
      <c r="AE15" s="197"/>
      <c r="AF15" s="197"/>
      <c r="AG15" s="197"/>
      <c r="AH15" s="197" t="s">
        <v>65</v>
      </c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229" t="s">
        <v>65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65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65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198" t="s">
        <v>65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6"/>
      <c r="AC16" s="197"/>
      <c r="AD16" s="197"/>
      <c r="AE16" s="197"/>
      <c r="AF16" s="197"/>
      <c r="AG16" s="197"/>
      <c r="AH16" s="197" t="s">
        <v>65</v>
      </c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229" t="s">
        <v>65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65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65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ht="13.5" customHeight="1">
      <c r="A17" s="198" t="s">
        <v>65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6"/>
      <c r="AC17" s="197"/>
      <c r="AD17" s="197"/>
      <c r="AE17" s="197"/>
      <c r="AF17" s="197"/>
      <c r="AG17" s="197"/>
      <c r="AH17" s="197" t="s">
        <v>65</v>
      </c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229" t="s">
        <v>65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65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65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3.5" customHeight="1">
      <c r="A18" s="198" t="s">
        <v>65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196"/>
      <c r="AC18" s="197"/>
      <c r="AD18" s="197"/>
      <c r="AE18" s="197"/>
      <c r="AF18" s="197"/>
      <c r="AG18" s="197"/>
      <c r="AH18" s="197" t="s">
        <v>65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229" t="s">
        <v>65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65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65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13.5" customHeight="1">
      <c r="A19" s="198" t="s">
        <v>65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6"/>
      <c r="AC19" s="197"/>
      <c r="AD19" s="197"/>
      <c r="AE19" s="197"/>
      <c r="AF19" s="197"/>
      <c r="AG19" s="197"/>
      <c r="AH19" s="197" t="s">
        <v>65</v>
      </c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229" t="s">
        <v>65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65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65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0" spans="1:108" ht="13.5" customHeight="1">
      <c r="A20" s="198" t="s">
        <v>65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96"/>
      <c r="AC20" s="197"/>
      <c r="AD20" s="197"/>
      <c r="AE20" s="197"/>
      <c r="AF20" s="197"/>
      <c r="AG20" s="197"/>
      <c r="AH20" s="197" t="s">
        <v>65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29" t="s">
        <v>65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65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65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0"/>
    </row>
    <row r="21" spans="1:108" s="15" customFormat="1" ht="23.25" customHeight="1">
      <c r="A21" s="231" t="s">
        <v>344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196" t="s">
        <v>117</v>
      </c>
      <c r="AC21" s="197"/>
      <c r="AD21" s="197"/>
      <c r="AE21" s="197"/>
      <c r="AF21" s="197"/>
      <c r="AG21" s="197"/>
      <c r="AH21" s="197" t="s">
        <v>342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229" t="s">
        <v>65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65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65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s="15" customFormat="1" ht="12.75" customHeight="1">
      <c r="A22" s="223" t="s">
        <v>116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188"/>
      <c r="AC22" s="189"/>
      <c r="AD22" s="189"/>
      <c r="AE22" s="189"/>
      <c r="AF22" s="189"/>
      <c r="AG22" s="190"/>
      <c r="AH22" s="194" t="s">
        <v>65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202" t="s">
        <v>65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25"/>
      <c r="BY22" s="202" t="s">
        <v>65</v>
      </c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25"/>
      <c r="CO22" s="202" t="s">
        <v>65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15" customFormat="1" ht="13.5" customHeight="1">
      <c r="A23" s="200" t="s">
        <v>65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91"/>
      <c r="AC23" s="192"/>
      <c r="AD23" s="192"/>
      <c r="AE23" s="192"/>
      <c r="AF23" s="192"/>
      <c r="AG23" s="193"/>
      <c r="AH23" s="195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205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26"/>
      <c r="BY23" s="205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26"/>
      <c r="CO23" s="205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15" customFormat="1" ht="13.5" customHeight="1">
      <c r="A24" s="198" t="s">
        <v>65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6"/>
      <c r="AC24" s="197"/>
      <c r="AD24" s="197"/>
      <c r="AE24" s="197"/>
      <c r="AF24" s="197"/>
      <c r="AG24" s="197"/>
      <c r="AH24" s="197" t="s">
        <v>65</v>
      </c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229" t="s">
        <v>65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65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65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s="15" customFormat="1" ht="13.5" customHeight="1">
      <c r="A25" s="198" t="s">
        <v>65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6"/>
      <c r="AC25" s="197"/>
      <c r="AD25" s="197"/>
      <c r="AE25" s="197"/>
      <c r="AF25" s="197"/>
      <c r="AG25" s="197"/>
      <c r="AH25" s="197" t="s">
        <v>65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229" t="s">
        <v>65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65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65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s="15" customFormat="1" ht="13.5" customHeight="1">
      <c r="A26" s="198" t="s">
        <v>65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6"/>
      <c r="AC26" s="197"/>
      <c r="AD26" s="197"/>
      <c r="AE26" s="197"/>
      <c r="AF26" s="197"/>
      <c r="AG26" s="197"/>
      <c r="AH26" s="197" t="s">
        <v>65</v>
      </c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229" t="s">
        <v>65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65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65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s="15" customFormat="1" ht="13.5" customHeight="1">
      <c r="A27" s="198" t="s">
        <v>65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6"/>
      <c r="AC27" s="197"/>
      <c r="AD27" s="197"/>
      <c r="AE27" s="197"/>
      <c r="AF27" s="197"/>
      <c r="AG27" s="197"/>
      <c r="AH27" s="197" t="s">
        <v>65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229" t="s">
        <v>65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65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65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s="15" customFormat="1" ht="13.5" customHeight="1">
      <c r="A28" s="234" t="s">
        <v>118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196" t="s">
        <v>119</v>
      </c>
      <c r="AC28" s="197"/>
      <c r="AD28" s="197"/>
      <c r="AE28" s="197"/>
      <c r="AF28" s="197"/>
      <c r="AG28" s="197"/>
      <c r="AH28" s="197" t="s">
        <v>120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233">
        <f>BC29+BC31</f>
        <v>1424053.3800000027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33">
        <f>BY29+BY31</f>
        <v>-4081334.669999998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33">
        <f>BC28-BY28</f>
        <v>5505388.050000001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s="15" customFormat="1" ht="23.25" customHeight="1">
      <c r="A29" s="231" t="s">
        <v>436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196" t="s">
        <v>121</v>
      </c>
      <c r="AC29" s="197"/>
      <c r="AD29" s="197"/>
      <c r="AE29" s="197"/>
      <c r="AF29" s="197"/>
      <c r="AG29" s="197"/>
      <c r="AH29" s="197" t="s">
        <v>122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233">
        <f>-стр1!BB14</f>
        <v>-58121600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33">
        <v>-29624691.99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111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s="15" customFormat="1" ht="13.5" customHeight="1">
      <c r="A30" s="198" t="s">
        <v>65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6"/>
      <c r="AC30" s="197"/>
      <c r="AD30" s="197"/>
      <c r="AE30" s="197"/>
      <c r="AF30" s="197"/>
      <c r="AG30" s="197"/>
      <c r="AH30" s="197" t="s">
        <v>65</v>
      </c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 t="s">
        <v>65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65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111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s="15" customFormat="1" ht="23.25" customHeight="1">
      <c r="A31" s="236" t="s">
        <v>437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7"/>
      <c r="AB31" s="196" t="s">
        <v>123</v>
      </c>
      <c r="AC31" s="197"/>
      <c r="AD31" s="197"/>
      <c r="AE31" s="197"/>
      <c r="AF31" s="197"/>
      <c r="AG31" s="197"/>
      <c r="AH31" s="197" t="s">
        <v>124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233">
        <f>стр2!AT7</f>
        <v>59545653.38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33">
        <v>25543357.32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111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14.25" customHeight="1" thickBot="1">
      <c r="A32" s="242" t="s">
        <v>65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3"/>
      <c r="AB32" s="244"/>
      <c r="AC32" s="245"/>
      <c r="AD32" s="245"/>
      <c r="AE32" s="245"/>
      <c r="AF32" s="245"/>
      <c r="AG32" s="245"/>
      <c r="AH32" s="245" t="s">
        <v>65</v>
      </c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38" t="s">
        <v>65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65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111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125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I35" s="241" t="s">
        <v>319</v>
      </c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</row>
    <row r="36" spans="15:66" s="1" customFormat="1" ht="12.75">
      <c r="O36" s="246" t="s">
        <v>126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I36" s="246" t="s">
        <v>127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="1" customFormat="1" ht="20.25" customHeight="1"/>
    <row r="38" s="1" customFormat="1" ht="12.75">
      <c r="A38" s="1" t="s">
        <v>128</v>
      </c>
    </row>
    <row r="39" spans="1:78" s="1" customFormat="1" ht="12.75">
      <c r="A39" s="1" t="s">
        <v>129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U39" s="241" t="s">
        <v>130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</row>
    <row r="40" spans="27:78" s="1" customFormat="1" ht="12.75">
      <c r="AA40" s="246" t="s">
        <v>126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46" t="s">
        <v>127</v>
      </c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</row>
    <row r="41" s="1" customFormat="1" ht="19.5" customHeight="1"/>
    <row r="42" spans="1:71" s="1" customFormat="1" ht="12.75">
      <c r="A42" s="1" t="s">
        <v>131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N42" s="241" t="s">
        <v>132</v>
      </c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</row>
    <row r="43" spans="20:71" s="1" customFormat="1" ht="12.75">
      <c r="T43" s="246" t="s">
        <v>126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N43" s="246" t="s">
        <v>127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</row>
    <row r="44" s="1" customFormat="1" ht="19.5" customHeight="1"/>
    <row r="45" spans="1:37" s="1" customFormat="1" ht="12.75">
      <c r="A45" s="248" t="s">
        <v>133</v>
      </c>
      <c r="B45" s="248"/>
      <c r="C45" s="184" t="s">
        <v>172</v>
      </c>
      <c r="D45" s="184"/>
      <c r="E45" s="184"/>
      <c r="F45" s="184"/>
      <c r="G45" s="184"/>
      <c r="H45" s="250" t="s">
        <v>133</v>
      </c>
      <c r="I45" s="250"/>
      <c r="J45" s="247" t="s">
        <v>310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2015</v>
      </c>
      <c r="AD45" s="248"/>
      <c r="AE45" s="248"/>
      <c r="AF45" s="248"/>
      <c r="AG45" s="248"/>
      <c r="AH45" s="249"/>
      <c r="AI45" s="249"/>
      <c r="AJ45" s="11"/>
      <c r="AK45" s="1" t="s">
        <v>134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2015-08-08T08:55:21Z</cp:lastPrinted>
  <dcterms:created xsi:type="dcterms:W3CDTF">2010-02-04T12:03:32Z</dcterms:created>
  <dcterms:modified xsi:type="dcterms:W3CDTF">2015-08-08T08:59:00Z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