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1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'стр1'!$A$1:$DA$120</definedName>
    <definedName name="_xlnm.Print_Area" localSheetId="1">'стр2'!$A$1:$CG$110</definedName>
  </definedNames>
  <calcPr fullCalcOnLoad="1"/>
</workbook>
</file>

<file path=xl/sharedStrings.xml><?xml version="1.0" encoding="utf-8"?>
<sst xmlns="http://schemas.openxmlformats.org/spreadsheetml/2006/main" count="793" uniqueCount="477">
  <si>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(Увеличение стоимости основных средств)
</t>
  </si>
  <si>
    <t>951 0113 9999999 244 310</t>
  </si>
  <si>
    <t>951 0503 0132841 244 226</t>
  </si>
  <si>
    <t xml:space="preserve"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(Почие работы, услуги)
</t>
  </si>
  <si>
    <t>Расходы на выплаты по оплате труда работников аппарата 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
фонда оплаты труда) (Прочие выплаты)</t>
  </si>
  <si>
    <t>951 0104 8910011 122 212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</si>
  <si>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(Услуги связи)</t>
  </si>
  <si>
    <t>951 0104 8910019 244 221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</si>
  <si>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(Коммунальные услуги)</t>
  </si>
  <si>
    <t>951 0104 8910019 244 223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</si>
  <si>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(Прочие работы, услуги)
</t>
  </si>
  <si>
    <t xml:space="preserve">Мероприятия по обеспечению пожарной безопасности в рамках подпрограммы «Пожарная безопасность» муниципальной 
программы Песчанокопского сельского поселения «Защита населения и территории от чрезвычайных ситуаций, обеспечение 
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 (Работы, услуги по  содержанию имущества)
</t>
  </si>
  <si>
    <t>951 0409 0812839 244 225</t>
  </si>
  <si>
    <t xml:space="preserve">Расходы на капитальный ремонт муниципальных объектов  
транспортной инфраструктуры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
</t>
  </si>
  <si>
    <t>951 0409 0817346 244 225</t>
  </si>
  <si>
    <t>Расходы на капитальный ремонт муниципальных объектов  
транспортной инфраструктуры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товаров,работ и услуг для обеспечения государственных (муниципальных) нужд) (Работы, услуги по содержанию имущества)</t>
  </si>
  <si>
    <t>951 0309 0312804 244 225</t>
  </si>
  <si>
    <t>Мероприятия по обеспечению защиты населения от чрезвычайных ситуаций в рамках подпрограммы «Защита от чрезвычайных 
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
 людей на водных объектах» (Прочая закупка товаров, работ и услуг для обеспечения государственных (муниципальных) нужд)  (Увеличение стоимости материальных запасов)</t>
  </si>
  <si>
    <t>951 0309 0322823 244 340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</si>
  <si>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
сельского поселения «Развитие культуры» (Прочая закупка товаров, работ и услуг для обеспечения государственных (муниципальных) нужд) (Увеличение стоимости материальных запасов)</t>
  </si>
  <si>
    <t>951 0801 0412838 244 340</t>
  </si>
  <si>
    <t>Расходы на осуществление мероприятий по организации и  содержанию мест захоронения в рамках подпрограммы «Благоустройство территории»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(Работы, услуги по 
содержанию имущества)</t>
  </si>
  <si>
    <t>951 0503 0132843 244 225</t>
  </si>
  <si>
    <t>182 1 05 01021 01 3000 110</t>
  </si>
  <si>
    <t>182 1 06 06043 10 3000 110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</si>
  <si>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(Работы, услуги по 
содержанию имущества)</t>
  </si>
  <si>
    <t>,</t>
  </si>
  <si>
    <t>951 0801 0417332 244 225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</si>
  <si>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 сельского поселения «Развитие культуры». (Прочая закупка товаров, работ и услуг для обеспечения государственных (муниципальных) нужд) (Работы, услуги по содержанию имущества)</t>
  </si>
  <si>
    <t>951 0801 0412838 244 225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</si>
  <si>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</si>
  <si>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</si>
  <si>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</si>
  <si>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</si>
  <si>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</si>
  <si>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</si>
  <si>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Налог, взимаемый в связи с применением упрощенной системы налогообложения</t>
  </si>
  <si>
    <t> Штрафы по единому налогу, взимаемый с налогоплательщиков, выбравших в качестве объекта налогообложения доходы, уменьшенные на величину расходов</t>
  </si>
  <si>
    <t>182 105 01020 01 3000 110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</si>
  <si>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</si>
  <si>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</si>
  <si>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</si>
  <si>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</si>
  <si>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</si>
  <si>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</si>
  <si>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</si>
  <si>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</si>
  <si>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951 0104 1512816 244 226</t>
  </si>
  <si>
    <t>Расходы на выплаты по оплате труда Главы Песчанокопского  сельского поселения Песчанокопского района в рамках 
обеспечения функционирования Главы Песчанокопского сельского поселения Песчанокопского района (Фонд оплаты труда
государственных (муниципальных) органов и взносы по обязательному социальному страхованию) (Заработная плата)</t>
  </si>
  <si>
    <t>951 0801 0410059 612 241</t>
  </si>
  <si>
    <t>182 1 06 06000 00 0000 110</t>
  </si>
  <si>
    <t>Мероприятия в сфере переподготовки и повышения квалификации муниципальных служащих в рамках подпрограммы «Профессиональная переподготовка и повышение квалификации муниципальных служащих» муниципальной программы 
Песчанокопского сельского поселения «Экономическое развитие и инновационная экономика» (Прочая закупка товаров, работ и 
услуг для обеспечения государственных (муниципальных) нужд) (Прочие работы, услуги)</t>
  </si>
  <si>
    <t>951 0104 0722810 244 226</t>
  </si>
  <si>
    <t>Расходы на комплексное обустройство площадок под компактную жилищную застройку в сельской местности в рамках подпрограммы "Устойчивое развитие территории Песчанокопского сельского поселения на 2014-2017 годы и на период до 2020 года" муниципальной программы Песчанокопского сельского поселения "Развитие сельского хозяйства и регулирование рынков сельскохозяйственной продукции, сырья и продовольствия" (Прочая закупка товаров, работ и услуг для обеспечения государственных (муниципальных) нужд (Прочие работы, услуги)</t>
  </si>
  <si>
    <t>Расходы на текущий ремонт жилых домов находящихся в  
муниципальной собственности Администрации Песчанокопского сельского поселения в рамках подпрограммы «Оказание мер государственной поддержки в улучшении жилищных условий 
отдельным категориям граждан» муниципальной программы Песчанокопского сельского поселения «Обеспечение доступным и 
комфортным жильем населения». (Прочая закупка товаров, работ и услуг для обеспечения государственных (муниципальных) нужд)
(Увеличение стоимости основных средств)</t>
  </si>
  <si>
    <t>Акт штраф по земельному налогу, взимаемый по ставке, установленной подпунктом 2 п.1 ст.394 Налогового кодекса Российской Федерации  и применяемым к объектам налогообложения, расположенным в границах поселений</t>
  </si>
  <si>
    <t>182 1 06 06023 10 4000 110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</si>
  <si>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</si>
  <si>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</si>
  <si>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</si>
  <si>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</si>
  <si>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</si>
  <si>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</si>
  <si>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</si>
  <si>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</si>
  <si>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</si>
  <si>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</si>
  <si>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</si>
  <si>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</si>
  <si>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</si>
  <si>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</si>
  <si>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</si>
  <si>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</si>
  <si>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</si>
  <si>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</si>
  <si>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</si>
  <si>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</si>
  <si>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</si>
  <si>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</si>
  <si>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</si>
  <si>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</si>
  <si>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</si>
  <si>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</si>
  <si>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</si>
  <si>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</si>
  <si>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</si>
  <si>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</si>
  <si>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</si>
  <si>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</si>
  <si>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</si>
  <si>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</si>
  <si>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</si>
  <si>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</si>
  <si>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</si>
  <si>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</si>
  <si>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</si>
  <si>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</si>
  <si>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</si>
  <si>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</si>
  <si>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</si>
  <si>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</si>
  <si>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</si>
  <si>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</si>
  <si>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</si>
  <si>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</si>
  <si>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</si>
  <si>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</si>
  <si>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182 1 05 01000 00 0000 110</t>
  </si>
  <si>
    <t>951 1 17 00000 00 0000 000</t>
  </si>
  <si>
    <t>ПРОЧИЕ НЕНАЛОГОВЫЕ ДОХОДЫ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</si>
  <si>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</si>
  <si>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</si>
  <si>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</si>
  <si>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182 1 05 01011 01 0000 110</t>
  </si>
  <si>
    <t>Налог, взимаемый с налогоплательщиков, выбравших в качестве объекта налогообложения  доходы</t>
  </si>
  <si>
    <t>182 1 05 01010 00 0000 110</t>
  </si>
  <si>
    <t>182 1 05 01021 01 1000 110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</si>
  <si>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</si>
  <si>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951 1 11 05020 00 0000 120</t>
  </si>
  <si>
    <t>951 1 11 05025 10 0000 120</t>
  </si>
  <si>
    <t>182 1 05 01020 01 0000 110</t>
  </si>
  <si>
    <t>182 1 01 02020 01 0000 110</t>
  </si>
  <si>
    <t>182 1 01 02030 01 0000 110</t>
  </si>
  <si>
    <t>182 1 01 02030 01 1000 110</t>
  </si>
  <si>
    <t>951 1 17 14000 00 0000 180</t>
  </si>
  <si>
    <t>182 1 06 06030 00 0000 110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</si>
  <si>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фонда оплаты труда) (Транспортные услуги)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</si>
  <si>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фонда оплаты труда) (Прочие работы, услуги)</t>
  </si>
  <si>
    <t>951 1 17 14030 10 0000 180</t>
  </si>
  <si>
    <t>Средства самообложения граждан</t>
  </si>
  <si>
    <t>182 1 01 02020 01 1000 110</t>
  </si>
  <si>
    <t>Акцизы по подакцизным товарам (продукции), производимым на территории Российской Федерации</t>
  </si>
  <si>
    <t>951 1101 0612808 244 290</t>
  </si>
  <si>
    <t>Источники финансирования дефицита бюджета - всего</t>
  </si>
  <si>
    <t xml:space="preserve">Расходы бюджета - всего </t>
  </si>
  <si>
    <t>182 1 05 01021 01 2100 110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</si>
  <si>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</si>
  <si>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</si>
  <si>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Минимальный налог, зачисляемый в бюджеты субъектов Российской Федерации </t>
  </si>
  <si>
    <t>182 1 05 01050 01 0000 110</t>
  </si>
  <si>
    <t>182 1 05 01050 01 1000 110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</si>
  <si>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</si>
  <si>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</si>
  <si>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"Устойчивое развитие территории Песчанокопского сельского поселения на 2014-2017 годы и на период до 2020 года" муниципальной программы Песчанокопского сельского поселения "Развитие сельского хозяйства и регулирование рынков сельскохозяйственной продукции, сырья и продовольствия" (Бюджетные инвестиции) (Увеличение стоимости основных средств)</t>
  </si>
  <si>
    <t>Расходы на реализацию мероприятий федеральной целевой программы " Устойчивое развитие сельских территорий на 2014-2014 годы и на период до 2020 года" в рамках подпрограммы "Устойчивое развитие территории Песчанокопского сельского поселения на 2014-2017 годы и на период до 2020 года" муниципальной прграммы Песчанокопского сельского поселения " Развитие сельского хозяйства и регулирование рынков сельскохозяйственной продукции, сырья и продовольствия" (Бюджетные инвестиции в объекты капитального строительства государственной (муниципальной) собственности) (Увеличение стоимости основных средств)</t>
  </si>
  <si>
    <t>951 0405 1465018 414 310</t>
  </si>
  <si>
    <t>Мероприятия по обеспечению защиты населения на воде в рамках подпрограммы "Обеспечение безопасности на воде" муниципальной программы Песчанокопского сельского поселения "Защита населения и территории от чрезвычайных ситуаций. Обеспечение пожарной безопасности и безопасности людей на водных объектах" (Прочая закупка товаров. работ и услуг для обеспечения государственных (муниципальных) нужд) (Прочие работы, услуги)</t>
  </si>
  <si>
    <t>951 0406 0332830 244 226</t>
  </si>
  <si>
    <t xml:space="preserve">Расходы на ремонт и обслуживание объектов газоснабжения 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(Прочие работы, услуги)
</t>
  </si>
  <si>
    <t>951 0502 0112819 244 226</t>
  </si>
  <si>
    <t>Расходы на изготовление проектно-сметной документации по реконструкции очистных сооружений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(Прочие работы, услуги)</t>
  </si>
  <si>
    <t>Расходы на осуществление мероприятий по организации и  содержанию мест захоронения в рамках подпрограммы «Благоустройство территории»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(Коммунальные услуги)</t>
  </si>
  <si>
    <t>951 0503 0132842 244 223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</si>
  <si>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врамках подпрограммы "Энергосберегающие и повышение энергетической эффективности" в рамках муниципальной программы Песчанокопского сельского поселения "Энергоэффективность и развитие энергегики" (Прочая закупка товаров, работ и услуг для обеспечения государственных (муниципальных) нужд) (Работы, услуги по содержанию имущества)</t>
  </si>
  <si>
    <t>951 0503 1012813 244 225</t>
  </si>
  <si>
    <t>Расходы на комплексное обустройство площадок под компактную  
жилищную застройку в сельской местности в рамках подпрограммы «Устойчивое развитие территорий Песчанокопского сельского поселения на 2014 - 2017 годы и на 
период до 2020 года» муниципальной программы Песчанокопского сельского поселения «Развитие сельского 
хозяйства и регулирование рынков сельскохозяйственной продукции, сырья и продовольствия» (Бюджетные инвестиции) 
(Увеличение стоимости основных средств)</t>
  </si>
  <si>
    <t>951 0409 0812835 244 225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</si>
  <si>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(Совершенствование системы социальной поддержки отдельных категорий граждан" муниципальной программы Песчанокопского сельского 
поселения «Социальная поддержка граждан» (Иные пенсии, социальные доплаты к пенсиям) (Пенсии, пособия, выплачиваемые организациями сектора государственного управления)</t>
  </si>
  <si>
    <t>Мероприятия по развитию массовой физической культуры и спорта в рамках подпрограммы "Развитие культуры и спорта в Песчанокопском сельском поселении на 2014-2020 годы" муниципальной программы Песчанокопского 
сельского поселения «Развитие физической культуры и спорта» (Прочая закупка товаров, работ и услуг для обеспечения государственных (муниципальных) нужд) (Прочие расходы)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</si>
  <si>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</si>
  <si>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</si>
  <si>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</si>
  <si>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</si>
  <si>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</si>
  <si>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</si>
  <si>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</si>
  <si>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</si>
  <si>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</si>
  <si>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000 1 16 00000 00 0000 000</t>
  </si>
  <si>
    <t>182 1 05 03010 01 0000 110</t>
  </si>
  <si>
    <t xml:space="preserve">ШТРАФЫ, САНКЦИИ, ВОЗМЕЩЕНИЕ УЩЕРБА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</si>
  <si>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</si>
  <si>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182 1 05 01021 01 0000 110</t>
  </si>
  <si>
    <t>2015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</si>
  <si>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</si>
  <si>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</si>
  <si>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</si>
  <si>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</si>
  <si>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</si>
  <si>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951 0409 0817351 244 225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</si>
  <si>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</si>
  <si>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</si>
  <si>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</si>
  <si>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182 1 05 03020 01 0000 110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</si>
  <si>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</si>
  <si>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182 1 05 03020 01 2100 110</t>
  </si>
  <si>
    <t>Расходы на повышение заработной плпты работников муниципальных учреждений культуры в рамках подпрограммы " Развитие культуры" муниципальной подпрограммы Песчанокопского сельского поселения "Развитие культуры" (Субсидии бюджетными учреждениями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организациям).</t>
  </si>
  <si>
    <t>951 0801 0412831 611 241</t>
  </si>
  <si>
    <t>Расходы на повышение заработной платы работников муниципальных учреждений культуры в рамках подпрограммы " Развитие культуры" муниципальной подпрограммы Песчанокопского сельского поселения "Развитие культуры"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</si>
  <si>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951 0801 0417385 611 241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</si>
  <si>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</si>
  <si>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</si>
  <si>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</si>
  <si>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</si>
  <si>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</si>
  <si>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182 1 05 03010 01 2100 110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</si>
  <si>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</si>
  <si>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</si>
  <si>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</si>
  <si>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951 2 02 01000 00 0000 151</t>
  </si>
  <si>
    <t>Расходы на обеспечение деятельности (оказание услуг) муниципальных учреждений Песчанокопского сельского 
поселения в рамках подпрограммы «Развитие культуры» муниципальной программы Песчанокопского сельского поселения «Развитие культуры» (Субсидии бюджетным учреждениям на  финансовое обеспечение государственного (муниципального)  задания на оказание государственных (муниципальных) услуг (выполнение работ)) (Безвозмездные перечисления 
государственным и муниципальным организациям)</t>
  </si>
  <si>
    <t>951 0801 0410059 611 241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</si>
  <si>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
муниципальной программы Песчанокопского сельского поселения «Развитие культуры» (Субсидии бюджетным учреждениям на 
иные цели) (Безвозмездные перечисления государственным и муниципальным организациям)</t>
  </si>
  <si>
    <t>Расходы на уличное освещение в рамках подпрограммы «Модернизация объектов коммунальной инфраструктуры» 
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
(Коммунальные услуги)</t>
  </si>
  <si>
    <t>951 0503 0112820 244 223</t>
  </si>
  <si>
    <t>951 1101 0612808 244 226</t>
  </si>
  <si>
    <t>Мероприятия по развитию массовой физической культуры и спорта в рамках подпрограммы "Развитие культуры и спорта в Песчанокопском сельском поселении на 2014-2020 годы" муниципальной программы Песчанокопского 
сельского поселения «Развитие физической культуры и спорта» (Прочая закупка товаров, работ и услуг для обеспечения государственных (муниципальных) нужд) (Прочие работы, услуги)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</si>
  <si>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 (Работы, услуги по содержанию имущества)</t>
  </si>
  <si>
    <t>951 0503 0112820 244 225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</si>
  <si>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
 (Увеличение стоимости материальных запасов)</t>
  </si>
  <si>
    <t>951 0503 0112820 244 340</t>
  </si>
  <si>
    <t>Уплата членского взноса в Совет муниципальных образований  
Ростовской области в рамках муниципальной программы Песчанокопского сельского поселения «Муниципальная политика» (Прочая закупка товаров, работ и услуг для обеспечения государственных (муниципальных) нужд) (Прочие расходы)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</si>
  <si>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</si>
  <si>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951 0104 8910011 121 211</t>
  </si>
  <si>
    <t>182 1 01 02010 01 3000 110</t>
  </si>
  <si>
    <t>182 1 06 06043 10 4000 110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</si>
  <si>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</si>
  <si>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</si>
  <si>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</si>
  <si>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000 1 16 33000 00 0000 140</t>
  </si>
  <si>
    <t>000 1 16 33050 10 0000 140</t>
  </si>
  <si>
    <t xml:space="preserve">Земельный налог с физических лиц, обладающих земельным  
участком, расположенным в границах сельских поселений 
(прочие поступления)
</t>
  </si>
  <si>
    <t>951 0409 0812839 244 226</t>
  </si>
  <si>
    <t xml:space="preserve">Расходы на капитальный ремонт муниципальных объектов  
транспортной инфраструктуры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 работ и услуг для обеспечения государственных (муниципальных) нужд) (Прочие работы, услуги)
</t>
  </si>
  <si>
    <t>951 0501 1332837 244 310</t>
  </si>
  <si>
    <t>Расходы на ремонт и обслуживание объектов водоснабжения, развитие коммунальной инфраструктуры, повышение качества 
водоснабжения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(Прочие работы, услуги)</t>
  </si>
  <si>
    <t>951 0503 1012813 244 226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</si>
  <si>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врамках подпрограммы "Энергосберегающие и повышение энергетической эффективности" в рамках муниципальной программы Песчанокопского сельского поселения "Энергоэффективность и развитие энергегики" (Прочая закупка товаров, работ и услуг для обеспечения государственных (муниципальных) нужд) (Прочие работы, услуги)</t>
  </si>
  <si>
    <t>951 0503 1012813 244 310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</si>
  <si>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врамках подпрограммы "Энергосберегающие и повышение энергетической эффективности" в рамках муниципальной программы Песчанокопского сельского поселения "Энергоэффективность и развитие энергегики" (Прочая закупка товаров, работ и услуг для обеспечения государственных (Увеличение стоимости основных средств)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</si>
  <si>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(Начисления на выплаты по оплате труда)</t>
  </si>
  <si>
    <t>951 0104 8910011 121 213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</si>
  <si>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</si>
  <si>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</si>
  <si>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Минимальный налог, зачисляемый в бюджеты субъектов Российской Федерации (пени по соответствующему платежу)</t>
  </si>
  <si>
    <t>182 1 05 01050 01 2100 110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</si>
  <si>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</si>
  <si>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</si>
  <si>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</si>
  <si>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000 1 16 33050 10 6000 140</t>
  </si>
  <si>
    <t xml:space="preserve">Мероприятия по обеспечению пожарной безопасности в рамках подпрограммы «Пожарная безопасность» муниципальной 
программы Песчанокопского сельского поселения «Защита населения и территории от чрезвычайных ситуаций, обеспечение 
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 (Увеличение стоимости основных средств)
</t>
  </si>
  <si>
    <t>951 0309 0312804 244 310</t>
  </si>
  <si>
    <t xml:space="preserve">Расходы на ремонт и содержание автомобильных дорог общего  
пользования местного значения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
</t>
  </si>
  <si>
    <t>951 0412 0132807 244 226</t>
  </si>
  <si>
    <t xml:space="preserve">Расходы на осуществление мероприятий по внесению в  государственный кадастр недвижимости сведений о границах 
населенных пунктов установленных генеральными планами, 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Песчанокопского сельского поселения «Обеспечение качественными 
жилищно-коммунальными услугами населения» (Прочая закупка товаров, работ и услуг для обеспечения государственных (муниципальных) нужд) (Прочие работы, услуги)
</t>
  </si>
  <si>
    <t>951 0501 1332837 244 225</t>
  </si>
  <si>
    <t>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</si>
  <si>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(Работы, услуги по 
содержанию имущества)</t>
  </si>
  <si>
    <t>951 0104 8910019 244 225</t>
  </si>
  <si>
    <t>951 0502 0122829 244 226</t>
  </si>
  <si>
    <t>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(Прочие работы, услуги)</t>
  </si>
  <si>
    <t>951 0104 8910019 244 226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</si>
  <si>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
материальных запасов)</t>
  </si>
  <si>
    <t>951 0104 8910019 244 340</t>
  </si>
  <si>
    <t>182 1 05 01012 01 0000 110</t>
  </si>
  <si>
    <t>ноября</t>
  </si>
  <si>
    <t>01.11.2015</t>
  </si>
  <si>
    <t>182 1 05 01050 01 3000 110</t>
  </si>
  <si>
    <t>951 0502 0112840 244 226</t>
  </si>
  <si>
    <t xml:space="preserve">Расходы на текущий ремонт жилых домов находящихся в  
муниципальной собственности Администрации Песчанокопского сельского поселения в рамках подпрограммы «Оказание мер государственной поддержки в улучшении жилищных условий 
отдельным категориям граждан» муниципальной программы Песчанокопского сельского поселения «Обеспечение доступным и 
комфортным жильем населения». (Прочая закупка товаров, работ и услуг для обеспечения государственных (муниципальных) нужд)
(Работы, услуги по содержанию имущества)
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</si>
  <si>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</si>
  <si>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</si>
  <si>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</si>
  <si>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</si>
  <si>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</si>
  <si>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</si>
  <si>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</si>
  <si>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</si>
  <si>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</si>
  <si>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</si>
  <si>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</si>
  <si>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</si>
  <si>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</si>
  <si>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</si>
  <si>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</si>
  <si>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 xml:space="preserve">Расходы на ремонт и обслуживание объектов водоснабжения, развитие коммунальной инфраструктуры, повышение качества 
водоснабжения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(Работы, услуги по 
содержанию имущества)
</t>
  </si>
  <si>
    <t>951 0503 0112820 244 226</t>
  </si>
  <si>
    <t>951 0503 0132841 244 225</t>
  </si>
  <si>
    <t>951 0503 0132842 244 225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</si>
  <si>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</si>
  <si>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 
участком, расположенным в границах сельских поселений 
( суммы денежных взысканий (штрафов) по соответствующему платежу согласно законодательству Российской Федерации)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</si>
  <si>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
сельского поселения «Развитие культуры» (Прочая закупка товаров, работ и услуг для обеспечения государственных (муниципальных) нужд) (Работы, услуги по содержанию  имущества)</t>
  </si>
  <si>
    <t>951 0501 1332837 244 226</t>
  </si>
  <si>
    <t>Расходы на текущий ремонт жилых домов находящихся в  муниципальной собственности Администрации Песчанокопского сельского поселения в рамках подпрограммы «Оказание мер государственной поддержки в улучшении жилищных условий отдельным категориям граждан» муниципальной программы Песчанокопского сельского поселения «Обеспечение доступным и комфортным жильем населения». (Прочая закупка товаров, работ и услуг для обеспечения государственных (муниципальных) нужд) (Прочие работы, услуги)</t>
  </si>
  <si>
    <t>951 0501 1332837 244 340</t>
  </si>
  <si>
    <t>Расходы на текущий ремонт жилых домов находящихся в  
муниципальной собственности Администрации Песчанокопского сельского поселения в рамках подпрограммы «Оказание мер государственной поддержки в улучшении жилищных условий 
отдельным категориям граждан» муниципальной программы Песчанокопского сельского поселения «Обеспечение доступным и 
комфортным жильем населения». (Прочая закупка товаров, работ и услуг для обеспечения государственных (муниципальных) нужд)
(Увеличение стоимости материальных запасов)</t>
  </si>
  <si>
    <t>951 0502 0112819 244 225</t>
  </si>
  <si>
    <t xml:space="preserve">Расходы на ремонт и обслуживание объектов газоснабжения 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(Работы, услуги по содержанию имущества)
</t>
  </si>
  <si>
    <t>С.А.Нефедов</t>
  </si>
  <si>
    <t>05</t>
  </si>
  <si>
    <t>Расходы на ремонт и содержание автомобильных дорог общего пользования местного значения в рамках подпрограммы 
Песчанокопского сельского поселения «Развитие транспортной инфраструктуры Песчанокопского сельского поселения» 
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</t>
  </si>
  <si>
    <t>Расходы на обеспечение деятельности аппарата Администрации Песчанокопского сельского поселения Песчанокопского района в  рамках обеспечения деятельности аппарата Администрации Песчанокопского сельского поселения Песчанокопского района (Уплата налога на имущество организаций и земельного налога) (Прочие расходы)</t>
  </si>
  <si>
    <t>951 0104 8910019 851 290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</si>
  <si>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(Уплата прочих налогов, сборов и иных платежей) (Прочие расходы)</t>
  </si>
  <si>
    <t>951 0104 8910019 852 290</t>
  </si>
  <si>
    <t>182 1 05 01011 01 3000 110</t>
  </si>
  <si>
    <t>951 0405 1462836 414 310</t>
  </si>
  <si>
    <t>951 0405 1467368 414 310</t>
  </si>
  <si>
    <t>951 0104 9997239 244 340</t>
  </si>
  <si>
    <t xml:space="preserve">Расходы на осуществление переданных полномочий по вопросам местного значения (Иные межбюджетные трансферты) 
(Перечисления другим бюджетам бюджетной системы Российской </t>
  </si>
  <si>
    <t>951 0104 9998701 540 251</t>
  </si>
  <si>
    <t>Резервный фонд местных администраций (Резервные средства) (Прочие расходы)</t>
  </si>
  <si>
    <t xml:space="preserve">9510113 9919010 870 290 </t>
  </si>
  <si>
    <t>951 0113 9992102 244 226</t>
  </si>
  <si>
    <t>951 0113 9992296 244 226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</si>
  <si>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</si>
  <si>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поселения Песчанокопского района (Фонд оплаты труда 
 государственных (муниципальных) органов и взносы по обязательному социальному страхованию) (Заработная плата)</t>
  </si>
  <si>
    <t>951 0203 9995118 121 211</t>
  </si>
  <si>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поселения Песчанокопского района (Фонд оплаты труда 
государственных (муниципальных) органов и взносы по обязательному социальному страхованию) (Начисления на выплаты по оплате труда)</t>
  </si>
  <si>
    <t>951 0203 9995118 121 213</t>
  </si>
  <si>
    <t>951 0104 1519902 244 290</t>
  </si>
  <si>
    <t>951 1001 1211215 312 263</t>
  </si>
  <si>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 поселения Песчанокопского района (Прочая закупка товаров, работ и услуг для обеспечения государственных (муниципальных) нужд) (Транспортные услуги)</t>
  </si>
  <si>
    <t>951 0203 9995118 244 222</t>
  </si>
  <si>
    <t>Расходы по осуществлению первичного воинского учета на территориях, где отсутствуют военные комиссариаты в рамках 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материальных запасов)</t>
  </si>
  <si>
    <t>951 0203 9995118 244 340</t>
  </si>
  <si>
    <t>Мероприятия по организации общественного порядка и обеспечения безопасности в рамках подпрограммы «Укрепление общественного порядка» муниципальной программы 
 Песчанокопского сельского поселения «Обеспечение общественного порядка и противодействие преступности» (Прочая закупка товаров, работ и услуг для обеспечения государственных (муниципальных) нужд) (Работы, услуги по 
 содержанию имущества)</t>
  </si>
  <si>
    <t>951 0309 0212803 244 225</t>
  </si>
  <si>
    <t>Мероприятия по обеспечению защиты населения от чрезвычайных ситуаций в рамках подпрограммы «Защита от чрезвычайных 
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
 людей на водных объектах» (Прочая закупка товаров, работ и услуг для обеспечения государственных (муниципальных) нужд) 
 (Работы, услуги по содержанию имущества)</t>
  </si>
  <si>
    <t>182 1 01 02030 01 3000 110</t>
  </si>
  <si>
    <t>951 0309 0322823 244 225</t>
  </si>
  <si>
    <t>Расходы на осуществление переданных полномочий по вопросам местного значения (Иные межбюджетные трансферты)  (Перечисления другим бюджетам бюджетной системы Российской Федерации)</t>
  </si>
  <si>
    <t>951 0309 9998701 540 251</t>
  </si>
  <si>
    <t>Расходы на содержание автомобильных дорог общего пользования местного значения и искусственных сооружений на них в рамках 
подпрограммы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</t>
  </si>
  <si>
    <t>951 0409 0812811 244 225</t>
  </si>
  <si>
    <t>951 0502 0112818 244 225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</si>
  <si>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
 государственных (муниципальных) органов и взносы по обязательному социальному страхованию) (Начисления на выплаты по оплате труда)</t>
  </si>
  <si>
    <t>Расходы на выплаты по оплате труда Главы Песчанокопского сельского поселения Песчанокопского района в рамках 
обеспечения функционирования Главы Песчанокопского сельского поселения Песчанокопского района (Иные выплаты 
персоналу государственных (муниципальных) органов, за исключением фонда оплаты труда) (Прочие выплаты)</t>
  </si>
  <si>
    <t>951 0102 8810011 121 211</t>
  </si>
  <si>
    <t>951 0102 8810011 121 213</t>
  </si>
  <si>
    <t>951 0102 8810011 122 212</t>
  </si>
  <si>
    <t>Обеспечение дополнительного профессионального образования  
лиц, замещающих выборные муниципальные должности, муниципальных служащих в рамках муниципальной программы 
Песчанокопского сельского поселения «Муниципальная политика» (Прочая закупка товаров, работ и услуг для обеспечения государственных (муниципальных) нужд) (Прочие работы, услуги)</t>
  </si>
  <si>
    <t>НАЛОГИ НА ТОВАРЫ (РАБОТЫ, УСЛУГИ), РЕАЛИЗУЕМЫЕ НА ТЕРРИТОРИИ РОССИЙСКОЙ ФЕДЕРАЦИИ</t>
  </si>
  <si>
    <t>100 1 03 02260 01 0000 110</t>
  </si>
  <si>
    <t>100 1 03 02250 01 0000 110</t>
  </si>
  <si>
    <t>100 1 03 02240 01 0000 110</t>
  </si>
  <si>
    <t>100 1 03 02230 01 0000 110</t>
  </si>
  <si>
    <t xml:space="preserve">100 1 03 00000 00 0000 000 </t>
  </si>
  <si>
    <t>100 1 03 02000 01 0000 110</t>
  </si>
  <si>
    <t>951 2 02 01001 10 0000 151</t>
  </si>
  <si>
    <t>Дотации на выравнивание бюджетной обеспеченности</t>
  </si>
  <si>
    <t>Дотации бюджетам субъектов Российской  Федерации и муниципальных образований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</si>
  <si>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</si>
  <si>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</si>
  <si>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</si>
  <si>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</si>
  <si>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</si>
  <si>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</si>
  <si>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</si>
  <si>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</si>
  <si>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</si>
  <si>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</si>
  <si>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182 1 05 01011 01 1000 110</t>
  </si>
  <si>
    <t>182 1 05 03010 01 1000 110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</si>
  <si>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</si>
  <si>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</si>
  <si>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</si>
  <si>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</si>
  <si>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</si>
  <si>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</si>
  <si>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</si>
  <si>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</si>
  <si>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 (Прочие работы, услуги)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</si>
  <si>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</si>
  <si>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</si>
  <si>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</si>
  <si>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</si>
  <si>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</si>
  <si>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</si>
  <si>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</si>
  <si>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</si>
  <si>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</si>
  <si>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</si>
  <si>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</si>
  <si>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</si>
  <si>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</si>
  <si>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</si>
  <si>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</si>
  <si>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</si>
  <si>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</si>
  <si>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</si>
  <si>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</si>
  <si>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</si>
  <si>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</si>
  <si>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</si>
  <si>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</si>
  <si>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</si>
  <si>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</si>
  <si>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 xml:space="preserve">   000 1 16 90000 00 0000 140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</si>
  <si>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</si>
  <si>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</si>
  <si>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</si>
  <si>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</si>
  <si>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182 1 05 01011 01 2100 110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</si>
  <si>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</si>
  <si>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182 1 05 01012 01 2100 110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</si>
  <si>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</si>
  <si>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</si>
  <si>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</si>
  <si>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   000 1 16 90050 10 6000 140   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</si>
  <si>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</si>
  <si>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
 иных сумм в возмещение ущерба</t>
  </si>
  <si>
    <t>182 1 06 06033 10 0000 110</t>
  </si>
  <si>
    <t>Налог, взимаемый с налогоплательщиков, выбравших в  
качестве объекта налогообложения доходы (за налоговые 
периоды, истекшие до 1 января 2011 года)</t>
  </si>
  <si>
    <t>951 0104 8910019 244 222</t>
  </si>
  <si>
    <t>Мероприятия по обеспечению пожарной безопасности в рамках подпрограммы «Пожарная безопасность» муниципальной 
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 (Работы, услуги по содержанию имущества)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</si>
  <si>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(Транспортные услуги)</t>
  </si>
  <si>
    <t>951 0111 9919010 870 290</t>
  </si>
  <si>
    <t>Мероприятия в сфере средств массовой информации и коммуникацмй (Прочая закупка товаров, работ и услуг для обеспечения государственных (муниципальных) нужд) (Прочие работы, услуги)</t>
  </si>
  <si>
    <t>(в ред. Приказа Минфина России от 19.12.2014 № 157н)</t>
  </si>
  <si>
    <t>951 0102 8810011 122 213</t>
  </si>
  <si>
    <t>Расходы на выплаты по оплате труда Главы Песчанокопского сельского поселения Песчанокопского района в рамках 
обеспечения функционирования Главы Песчанокопского сельского поселения Песчанокопского района (Иные выплаты 
персоналу государственных (муниципальных) органов, за исключением фонда оплаты труда) (Начисления на выплаты по оплате труда)</t>
  </si>
  <si>
    <t>951 0104 8910011 122 213</t>
  </si>
  <si>
    <t>Расходы на выплаты по оплате труда работников аппарата 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
фонда оплаты труда) (Начисления на выплаты по оплате труда)</t>
  </si>
  <si>
    <t>951 0104 8910019 244 310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</si>
  <si>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
основных средств)</t>
  </si>
  <si>
    <t>951 0113 9999999 244 340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</si>
  <si>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(Увеличение стоимости материальных запасов)
</t>
  </si>
  <si>
    <t>951 0405 1462836 244 226</t>
  </si>
  <si>
    <t>951 0409 0812811 244 226</t>
  </si>
  <si>
    <t>Расходы на содержание автомобильных дорог общего пользования местного значения и искусственных сооружений на них в рамках 
подпрограммы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(Прочие работы, услуги)</t>
  </si>
  <si>
    <t>951 0409 0812811 244 310</t>
  </si>
  <si>
    <t>Расходы на содержание автомобильных дорог общего пользования местного значения и искусственных сооружений на них в рамках 
подпрограммы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(Увеличение стоимости основных средств)</t>
  </si>
  <si>
    <t>Расходы на разработку проектно-сметной документации по капитальному ремунту, строительству и реконструкции муниципальных обьектов транспортной инфраструктуры в рамках подпрограммы Песчанокуопского сельского поселения "Развитие транспортной инфраструктуры Песчанокопского сельского поселения" муниципальной программы Песчанокопского сельского поселения "Развитие транспортной системы" (Закупка товаров, работ, услуг в целях капитального ремонта государтсвенного (муниципального) имущества) (Прочие расходы, услуги)</t>
  </si>
  <si>
    <t>951 0409 0817347 243 226</t>
  </si>
  <si>
    <t>951 0503 0132841 244 310</t>
  </si>
  <si>
    <t xml:space="preserve"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(Увеличение стоимости основных средств)
</t>
  </si>
  <si>
    <t>951 0503 0132841 244 340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</si>
  <si>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</si>
  <si>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</si>
  <si>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</si>
  <si>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сельскими поселениями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</si>
  <si>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</si>
  <si>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</si>
  <si>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</si>
  <si>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Дотации бюджетам сельских поселений на выравнивание бюджетной обеспеченности</t>
  </si>
  <si>
    <t>Расходы на осуществление полномочий по определению в соответствии с частью 1 статьи 11.2 Областного закона 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 Песчанокопского сельского поселения Песчанокопского района (Прочая закупка товаров, работ и услуг для обеспечения государственных 
(муниципальных) нужд) (Увеличение стоимости материальных  запасов)</t>
  </si>
  <si>
    <t>Прочие межбюджетные трансферты, передаваемые бюджетам сельских поселений</t>
  </si>
  <si>
    <t>Периодичность: месячная, квартальная, годовая</t>
  </si>
  <si>
    <t>Доходы бюджета -всего</t>
  </si>
  <si>
    <t>увеличение остатков средств, всего</t>
  </si>
  <si>
    <t>уменьшение остатков средств, всего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</si>
  <si>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</si>
  <si>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</si>
  <si>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</si>
  <si>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182 1 05 01022 01 1000 110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</si>
  <si>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</si>
  <si>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</si>
  <si>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</si>
  <si>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 000 1 16 51000 02 0000 140   </t>
  </si>
  <si>
    <t xml:space="preserve">   000 1 16 51040 02 0000 140  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</si>
  <si>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</si>
  <si>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951 0104 0312804 244 225</t>
  </si>
  <si>
    <t>951 0104 8910019 122 222</t>
  </si>
  <si>
    <t>951 0104 8910019 122 226</t>
  </si>
  <si>
    <t>Резервный фонд местных администраций (Пособия, компенсации и иные социальные выплаты гражданам, кроме публичных нормативных обязательств) (Пособия по социальной помощи населению)</t>
  </si>
  <si>
    <t xml:space="preserve">951 0113 9919010 321 262 </t>
  </si>
  <si>
    <t>Расходы на ремонт и обслуживание объектов водоснабжения, развитие коммунальной инфраструктуры, повышение качества 
водоснабжения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(Прочие работы услуги)</t>
  </si>
  <si>
    <t>951 0502 0112818 244 226</t>
  </si>
  <si>
    <t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(Работы, услуги по содержанию имущества)</t>
  </si>
  <si>
    <t>951 0801 0412838 244 226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</si>
  <si>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
сельского поселения «Развитие культуры» (Прочая закупка товаров, работ и услуг для обеспечения государственных (муниципальных) нужд) (Прочие работы услуги)</t>
  </si>
  <si>
    <t>951 0801 0412838 244 290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</si>
  <si>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
сельского поселения «Развитие культуры» (Прочая закупка товаров, работ и услуг для обеспечения государственных (муниципальных) нужд) (Прочие расходы)</t>
  </si>
  <si>
    <t xml:space="preserve"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(Увеличение стоимости материальных запасов
</t>
  </si>
  <si>
    <t>951 0503 0132843 244 226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</si>
  <si>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(Прочие работы, услуги)</t>
  </si>
  <si>
    <t>951 0503 0132843 244 310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</si>
  <si>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(Увеличение стоимости основных средств)</t>
  </si>
  <si>
    <t>951 0503 0132843 244 340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</si>
  <si>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(Увеличение стоимости материальных запасов)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</si>
  <si>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(Совершенствование системы социальной поддержки отдельных категорий граждан" муниципальной программы Песчанокопского сельского 
поселения «Социальная поддержка граждан» (Пособия, компенсации и иные социальные выплаты гражданам, кроме публичных нормативных обязательств) (Пенсии, пособия, выплачиваемые организациями сектора государственного управления)</t>
  </si>
  <si>
    <t>951 1001 1211215 321 263</t>
  </si>
  <si>
    <t xml:space="preserve">Оценка муниципального имущества, признание прав и регулирование отношений по муниципальной собственности (Прочая закупка товаров, работ и услуг для обеспечения 
государственных (муниципальных) нужд)  (Прочие работы, услуги)
</t>
  </si>
  <si>
    <t>951 0113 9999999 244 225</t>
  </si>
  <si>
    <t>951 0113 9999999 244 226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</si>
  <si>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(Работы, услуги по содержанию имущества)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</si>
</sst>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1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24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24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wrapText="1"/>
    </xf>
    <xf numFmtId="4" fontId="5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4" fontId="1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168" fontId="1" fillId="0" borderId="13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left" vertical="center" wrapText="1"/>
    </xf>
    <xf numFmtId="168" fontId="1" fillId="0" borderId="15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168" fontId="5" fillId="0" borderId="13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/>
    </xf>
    <xf numFmtId="1" fontId="5" fillId="0" borderId="22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1" fontId="5" fillId="0" borderId="16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2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 wrapText="1"/>
    </xf>
    <xf numFmtId="49" fontId="2" fillId="0" borderId="53" xfId="0" applyNumberFormat="1" applyFont="1" applyBorder="1" applyAlignment="1">
      <alignment horizontal="center"/>
    </xf>
    <xf numFmtId="0" fontId="2" fillId="0" borderId="54" xfId="0" applyFont="1" applyBorder="1" applyAlignment="1">
      <alignment horizontal="left" wrapText="1" indent="2"/>
    </xf>
    <xf numFmtId="0" fontId="2" fillId="0" borderId="55" xfId="0" applyFont="1" applyBorder="1" applyAlignment="1">
      <alignment horizontal="left" wrapText="1" indent="2"/>
    </xf>
    <xf numFmtId="0" fontId="2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3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4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57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19"/>
  <sheetViews>
    <sheetView view="pageBreakPreview" zoomScaleSheetLayoutView="100" zoomScalePageLayoutView="0" workbookViewId="0" topLeftCell="A84">
      <selection activeCell="A85" sqref="A85:AE85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7.00390625" style="1" customWidth="1"/>
    <col min="32" max="32" width="3.375" style="1" customWidth="1"/>
    <col min="33" max="52" width="0.875" style="1" customWidth="1"/>
    <col min="53" max="53" width="15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1.875" style="1" customWidth="1"/>
    <col min="76" max="76" width="0.875" style="1" customWidth="1"/>
    <col min="77" max="77" width="1.37890625" style="1" customWidth="1"/>
    <col min="78" max="82" width="0.875" style="1" customWidth="1"/>
    <col min="83" max="83" width="8.1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ht="3" customHeight="1"/>
    <row r="2" spans="54:102" ht="17.25" customHeight="1">
      <c r="BB2" s="43" t="s">
        <v>409</v>
      </c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</row>
    <row r="3" spans="20:103" s="2" customFormat="1" ht="15" customHeight="1">
      <c r="T3" s="3" t="s">
        <v>363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73" t="s">
        <v>364</v>
      </c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43" t="s">
        <v>344</v>
      </c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H4" s="74" t="s">
        <v>365</v>
      </c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356</v>
      </c>
      <c r="AC5" s="2"/>
      <c r="AD5" s="2"/>
      <c r="AE5" s="2"/>
      <c r="AF5" s="2"/>
      <c r="AG5" s="2"/>
      <c r="AH5" s="2"/>
      <c r="AI5" s="2"/>
      <c r="AJ5" s="2"/>
      <c r="AK5" s="78" t="s">
        <v>366</v>
      </c>
      <c r="AL5" s="78"/>
      <c r="AM5" s="78"/>
      <c r="AN5" s="78"/>
      <c r="AO5" s="78"/>
      <c r="AP5" s="78"/>
      <c r="AQ5" s="78"/>
      <c r="AR5" s="76" t="s">
        <v>255</v>
      </c>
      <c r="AS5" s="76"/>
      <c r="AT5" s="76"/>
      <c r="AU5" s="76"/>
      <c r="AV5" s="76"/>
      <c r="AW5" s="76"/>
      <c r="AX5" s="76"/>
      <c r="AY5" s="76"/>
      <c r="AZ5" s="76"/>
      <c r="BA5" s="76"/>
      <c r="BB5" s="12" t="s">
        <v>173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71">
        <v>20</v>
      </c>
      <c r="BQ5" s="71"/>
      <c r="BR5" s="71"/>
      <c r="BS5" s="71"/>
      <c r="BT5" s="77"/>
      <c r="BU5" s="77"/>
      <c r="BV5" s="77"/>
      <c r="BW5" s="2" t="s">
        <v>367</v>
      </c>
      <c r="BX5" s="2"/>
      <c r="BY5" s="2"/>
      <c r="BZ5" s="2"/>
      <c r="CA5" s="2"/>
      <c r="CB5" s="2"/>
      <c r="CC5" s="2"/>
      <c r="CD5" s="2"/>
      <c r="CE5" s="2"/>
      <c r="CF5" s="13" t="s">
        <v>368</v>
      </c>
      <c r="CG5" s="2"/>
      <c r="CH5" s="75" t="s">
        <v>256</v>
      </c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</row>
    <row r="6" spans="1:103" s="5" customFormat="1" ht="14.25" customHeight="1">
      <c r="A6" s="2" t="s">
        <v>369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370</v>
      </c>
      <c r="CG6" s="2"/>
      <c r="CH6" s="75" t="s">
        <v>371</v>
      </c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</row>
    <row r="7" spans="1:103" s="5" customFormat="1" ht="12.75" customHeight="1">
      <c r="A7" s="2" t="s">
        <v>372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76" t="s">
        <v>373</v>
      </c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2"/>
      <c r="CA7" s="2"/>
      <c r="CB7" s="2"/>
      <c r="CC7" s="2"/>
      <c r="CD7" s="2"/>
      <c r="CE7" s="2"/>
      <c r="CF7" s="13" t="s">
        <v>374</v>
      </c>
      <c r="CG7" s="2"/>
      <c r="CH7" s="75" t="s">
        <v>375</v>
      </c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</row>
    <row r="8" spans="1:103" s="5" customFormat="1" ht="15" customHeight="1">
      <c r="A8" s="71" t="s">
        <v>260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2" t="s">
        <v>261</v>
      </c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2"/>
      <c r="CA8" s="2"/>
      <c r="CB8" s="2"/>
      <c r="CC8" s="79" t="s">
        <v>164</v>
      </c>
      <c r="CD8" s="79"/>
      <c r="CE8" s="79"/>
      <c r="CF8" s="79"/>
      <c r="CG8" s="2"/>
      <c r="CH8" s="75" t="s">
        <v>163</v>
      </c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</row>
    <row r="9" spans="1:103" s="5" customFormat="1" ht="15" customHeight="1">
      <c r="A9" s="81" t="s">
        <v>438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</row>
    <row r="10" spans="1:103" s="5" customFormat="1" ht="15" customHeight="1">
      <c r="A10" s="2" t="s">
        <v>262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84" t="s">
        <v>263</v>
      </c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</row>
    <row r="11" spans="1:96" ht="19.5" customHeight="1">
      <c r="A11" s="80" t="s">
        <v>264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</row>
    <row r="12" spans="1:102" ht="42.75" customHeight="1">
      <c r="A12" s="82" t="s">
        <v>265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3" t="s">
        <v>266</v>
      </c>
      <c r="AG12" s="83"/>
      <c r="AH12" s="83"/>
      <c r="AI12" s="83"/>
      <c r="AJ12" s="83"/>
      <c r="AK12" s="83"/>
      <c r="AL12" s="82" t="s">
        <v>355</v>
      </c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 t="s">
        <v>267</v>
      </c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 t="s">
        <v>268</v>
      </c>
      <c r="BY12" s="82"/>
      <c r="BZ12" s="82"/>
      <c r="CA12" s="82"/>
      <c r="CB12" s="82"/>
      <c r="CC12" s="82"/>
      <c r="CD12" s="82"/>
      <c r="CE12" s="82"/>
      <c r="CF12" s="82" t="s">
        <v>269</v>
      </c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</row>
    <row r="13" spans="1:102" ht="12.75">
      <c r="A13" s="89">
        <v>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>
        <v>2</v>
      </c>
      <c r="AG13" s="89"/>
      <c r="AH13" s="89"/>
      <c r="AI13" s="89"/>
      <c r="AJ13" s="89"/>
      <c r="AK13" s="89"/>
      <c r="AL13" s="89">
        <v>3</v>
      </c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>
        <v>4</v>
      </c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2">
        <v>5</v>
      </c>
      <c r="BY13" s="82"/>
      <c r="BZ13" s="82"/>
      <c r="CA13" s="82"/>
      <c r="CB13" s="82"/>
      <c r="CC13" s="82"/>
      <c r="CD13" s="82"/>
      <c r="CE13" s="82"/>
      <c r="CF13" s="82">
        <v>6</v>
      </c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</row>
    <row r="14" spans="1:103" ht="15.75" customHeight="1">
      <c r="A14" s="85" t="s">
        <v>439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6" t="s">
        <v>270</v>
      </c>
      <c r="AG14" s="86"/>
      <c r="AH14" s="86"/>
      <c r="AI14" s="86"/>
      <c r="AJ14" s="86"/>
      <c r="AK14" s="86"/>
      <c r="AL14" s="31" t="s">
        <v>83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41">
        <f>BB15+BB103</f>
        <v>62098800</v>
      </c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32">
        <f>BX15+BX103</f>
        <v>44116861.87</v>
      </c>
      <c r="BY14" s="32"/>
      <c r="BZ14" s="32"/>
      <c r="CA14" s="32"/>
      <c r="CB14" s="32"/>
      <c r="CC14" s="32"/>
      <c r="CD14" s="32"/>
      <c r="CE14" s="32"/>
      <c r="CF14" s="32">
        <f>BB14-BX14</f>
        <v>17981938.130000003</v>
      </c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1">
        <f>BX14/BB14*100</f>
        <v>71.04301833529793</v>
      </c>
    </row>
    <row r="15" spans="1:103" ht="12.75" customHeight="1">
      <c r="A15" s="88" t="s">
        <v>271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50" t="s">
        <v>270</v>
      </c>
      <c r="AG15" s="51"/>
      <c r="AH15" s="51"/>
      <c r="AI15" s="51"/>
      <c r="AJ15" s="51"/>
      <c r="AK15" s="52"/>
      <c r="AL15" s="50" t="s">
        <v>273</v>
      </c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2"/>
      <c r="BB15" s="56">
        <f>BB17+BB37++BB65+BB83+BB92+BB100+BB31</f>
        <v>29929300</v>
      </c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8"/>
      <c r="BX15" s="62">
        <f>BX17+BX37+BX65+BX83+BX100+BX31+BX92</f>
        <v>25946004.869999997</v>
      </c>
      <c r="BY15" s="63"/>
      <c r="BZ15" s="63"/>
      <c r="CA15" s="63"/>
      <c r="CB15" s="63"/>
      <c r="CC15" s="63"/>
      <c r="CD15" s="63"/>
      <c r="CE15" s="64"/>
      <c r="CF15" s="62">
        <f>BB15-BX15</f>
        <v>3983295.1300000027</v>
      </c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4"/>
      <c r="CY15" s="1" t="e">
        <f>#REF!/#REF!*100</f>
        <v>#REF!</v>
      </c>
    </row>
    <row r="16" spans="1:103" s="19" customFormat="1" ht="12" customHeight="1">
      <c r="A16" s="87" t="s">
        <v>272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53"/>
      <c r="AG16" s="54"/>
      <c r="AH16" s="54"/>
      <c r="AI16" s="54"/>
      <c r="AJ16" s="54"/>
      <c r="AK16" s="55"/>
      <c r="AL16" s="53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5"/>
      <c r="BB16" s="59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1"/>
      <c r="BX16" s="65"/>
      <c r="BY16" s="66"/>
      <c r="BZ16" s="66"/>
      <c r="CA16" s="66"/>
      <c r="CB16" s="66"/>
      <c r="CC16" s="66"/>
      <c r="CD16" s="66"/>
      <c r="CE16" s="67"/>
      <c r="CF16" s="65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7"/>
      <c r="CY16" s="1">
        <f>BX15/BB15*100</f>
        <v>86.69098465383419</v>
      </c>
    </row>
    <row r="17" spans="1:103" s="19" customFormat="1" ht="16.5" customHeight="1">
      <c r="A17" s="85" t="s">
        <v>274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31" t="s">
        <v>270</v>
      </c>
      <c r="AG17" s="31"/>
      <c r="AH17" s="31"/>
      <c r="AI17" s="31"/>
      <c r="AJ17" s="31"/>
      <c r="AK17" s="31"/>
      <c r="AL17" s="31" t="s">
        <v>30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41">
        <f>BB18</f>
        <v>10808000</v>
      </c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32">
        <f>BX18</f>
        <v>6882606.89</v>
      </c>
      <c r="BY17" s="32"/>
      <c r="BZ17" s="32"/>
      <c r="CA17" s="32"/>
      <c r="CB17" s="32"/>
      <c r="CC17" s="32"/>
      <c r="CD17" s="32"/>
      <c r="CE17" s="32"/>
      <c r="CF17" s="32">
        <f>BB17-BX17</f>
        <v>3925393.1100000003</v>
      </c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1">
        <f aca="true" t="shared" si="0" ref="CY17:CY22">BX17/BB17*100</f>
        <v>63.68067070688379</v>
      </c>
    </row>
    <row r="18" spans="1:116" ht="16.5" customHeight="1">
      <c r="A18" s="97" t="s">
        <v>31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8" t="s">
        <v>270</v>
      </c>
      <c r="AG18" s="98"/>
      <c r="AH18" s="98"/>
      <c r="AI18" s="98"/>
      <c r="AJ18" s="98"/>
      <c r="AK18" s="98"/>
      <c r="AL18" s="31" t="s">
        <v>32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41">
        <f>BB19</f>
        <v>10808000</v>
      </c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95">
        <f>BX19+BX23+BX27</f>
        <v>6882606.89</v>
      </c>
      <c r="BY18" s="95"/>
      <c r="BZ18" s="95"/>
      <c r="CA18" s="95"/>
      <c r="CB18" s="95"/>
      <c r="CC18" s="95"/>
      <c r="CD18" s="95"/>
      <c r="CE18" s="95"/>
      <c r="CF18" s="32">
        <f>BB18-BX18</f>
        <v>3925393.1100000003</v>
      </c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1">
        <f t="shared" si="0"/>
        <v>63.68067070688379</v>
      </c>
      <c r="DL18" s="1">
        <f>BX18*100/BB18</f>
        <v>63.68067070688379</v>
      </c>
    </row>
    <row r="19" spans="1:103" s="19" customFormat="1" ht="87.75" customHeight="1">
      <c r="A19" s="111" t="s">
        <v>174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3"/>
      <c r="AF19" s="31" t="s">
        <v>270</v>
      </c>
      <c r="AG19" s="31"/>
      <c r="AH19" s="31"/>
      <c r="AI19" s="31"/>
      <c r="AJ19" s="31"/>
      <c r="AK19" s="31"/>
      <c r="AL19" s="31" t="s">
        <v>350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41">
        <v>10808000</v>
      </c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32">
        <f>BX20+BX21+BX22</f>
        <v>6726339.59</v>
      </c>
      <c r="BY19" s="32"/>
      <c r="BZ19" s="32"/>
      <c r="CA19" s="32"/>
      <c r="CB19" s="32"/>
      <c r="CC19" s="32"/>
      <c r="CD19" s="32"/>
      <c r="CE19" s="32"/>
      <c r="CF19" s="32">
        <f>BB19-BX19</f>
        <v>4081660.41</v>
      </c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19">
        <f t="shared" si="0"/>
        <v>62.23482226128794</v>
      </c>
    </row>
    <row r="20" spans="1:103" s="19" customFormat="1" ht="98.25" customHeight="1">
      <c r="A20" s="92" t="s">
        <v>305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4"/>
      <c r="AF20" s="37" t="s">
        <v>270</v>
      </c>
      <c r="AG20" s="37"/>
      <c r="AH20" s="37"/>
      <c r="AI20" s="37"/>
      <c r="AJ20" s="37"/>
      <c r="AK20" s="37"/>
      <c r="AL20" s="37" t="s">
        <v>351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33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9">
        <v>6672926.8</v>
      </c>
      <c r="BY20" s="39"/>
      <c r="BZ20" s="39"/>
      <c r="CA20" s="39"/>
      <c r="CB20" s="39"/>
      <c r="CC20" s="39"/>
      <c r="CD20" s="39"/>
      <c r="CE20" s="39"/>
      <c r="CF20" s="39">
        <f>-BX20</f>
        <v>-6672926.8</v>
      </c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19" t="e">
        <f t="shared" si="0"/>
        <v>#VALUE!</v>
      </c>
    </row>
    <row r="21" spans="1:103" s="19" customFormat="1" ht="87.75" customHeight="1">
      <c r="A21" s="92" t="s">
        <v>389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4"/>
      <c r="AF21" s="37" t="s">
        <v>270</v>
      </c>
      <c r="AG21" s="37"/>
      <c r="AH21" s="37"/>
      <c r="AI21" s="37"/>
      <c r="AJ21" s="37"/>
      <c r="AK21" s="37"/>
      <c r="AL21" s="37" t="s">
        <v>390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 t="s">
        <v>33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9">
        <v>52412.79</v>
      </c>
      <c r="BY21" s="39"/>
      <c r="BZ21" s="39"/>
      <c r="CA21" s="39"/>
      <c r="CB21" s="39"/>
      <c r="CC21" s="39"/>
      <c r="CD21" s="39"/>
      <c r="CE21" s="39"/>
      <c r="CF21" s="39">
        <f>-BX21</f>
        <v>-52412.79</v>
      </c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19" t="e">
        <f t="shared" si="0"/>
        <v>#VALUE!</v>
      </c>
    </row>
    <row r="22" spans="1:103" s="19" customFormat="1" ht="99.75" customHeight="1">
      <c r="A22" s="92" t="s">
        <v>216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4"/>
      <c r="AF22" s="37" t="s">
        <v>270</v>
      </c>
      <c r="AG22" s="37"/>
      <c r="AH22" s="37"/>
      <c r="AI22" s="37"/>
      <c r="AJ22" s="37"/>
      <c r="AK22" s="37"/>
      <c r="AL22" s="37" t="s">
        <v>214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8" t="s">
        <v>33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9">
        <v>1000</v>
      </c>
      <c r="BY22" s="39"/>
      <c r="BZ22" s="39"/>
      <c r="CA22" s="39"/>
      <c r="CB22" s="39"/>
      <c r="CC22" s="39"/>
      <c r="CD22" s="39"/>
      <c r="CE22" s="39"/>
      <c r="CF22" s="39">
        <f>-BX22</f>
        <v>-1000</v>
      </c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19" t="e">
        <f t="shared" si="0"/>
        <v>#VALUE!</v>
      </c>
    </row>
    <row r="23" spans="1:102" s="19" customFormat="1" ht="107.25" customHeight="1">
      <c r="A23" s="91" t="s">
        <v>175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31" t="s">
        <v>270</v>
      </c>
      <c r="AG23" s="31"/>
      <c r="AH23" s="31"/>
      <c r="AI23" s="31"/>
      <c r="AJ23" s="31"/>
      <c r="AK23" s="31"/>
      <c r="AL23" s="31" t="s">
        <v>121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41" t="s">
        <v>33</v>
      </c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32">
        <f>BX24+BX25+BX26</f>
        <v>70474.06000000001</v>
      </c>
      <c r="BY23" s="32"/>
      <c r="BZ23" s="32"/>
      <c r="CA23" s="32"/>
      <c r="CB23" s="32"/>
      <c r="CC23" s="32"/>
      <c r="CD23" s="32"/>
      <c r="CE23" s="32"/>
      <c r="CF23" s="32">
        <f>-BX23</f>
        <v>-70474.06000000001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</row>
    <row r="24" spans="1:102" s="19" customFormat="1" ht="119.25" customHeight="1">
      <c r="A24" s="42" t="s">
        <v>176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37" t="s">
        <v>270</v>
      </c>
      <c r="AG24" s="37"/>
      <c r="AH24" s="37"/>
      <c r="AI24" s="37"/>
      <c r="AJ24" s="37"/>
      <c r="AK24" s="37"/>
      <c r="AL24" s="37" t="s">
        <v>130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 t="s">
        <v>33</v>
      </c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9">
        <v>70207.17</v>
      </c>
      <c r="BY24" s="39"/>
      <c r="BZ24" s="39"/>
      <c r="CA24" s="39"/>
      <c r="CB24" s="39"/>
      <c r="CC24" s="39"/>
      <c r="CD24" s="39"/>
      <c r="CE24" s="39"/>
      <c r="CF24" s="39">
        <f aca="true" t="shared" si="1" ref="CF24:CF30">CT24-BX24</f>
        <v>-70207.17</v>
      </c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</row>
    <row r="25" spans="1:102" s="19" customFormat="1" ht="109.5" customHeight="1">
      <c r="A25" s="42" t="s">
        <v>443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37" t="s">
        <v>270</v>
      </c>
      <c r="AG25" s="37"/>
      <c r="AH25" s="37"/>
      <c r="AI25" s="37"/>
      <c r="AJ25" s="37"/>
      <c r="AK25" s="37"/>
      <c r="AL25" s="37" t="s">
        <v>442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 t="s">
        <v>33</v>
      </c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9">
        <v>94.07</v>
      </c>
      <c r="BY25" s="39"/>
      <c r="BZ25" s="39"/>
      <c r="CA25" s="39"/>
      <c r="CB25" s="39"/>
      <c r="CC25" s="39"/>
      <c r="CD25" s="39"/>
      <c r="CE25" s="39"/>
      <c r="CF25" s="39">
        <f>CT25-BX25</f>
        <v>-94.07</v>
      </c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</row>
    <row r="26" spans="1:102" s="19" customFormat="1" ht="127.5" customHeight="1">
      <c r="A26" s="42" t="s">
        <v>232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37" t="s">
        <v>270</v>
      </c>
      <c r="AG26" s="37"/>
      <c r="AH26" s="37"/>
      <c r="AI26" s="37"/>
      <c r="AJ26" s="37"/>
      <c r="AK26" s="37"/>
      <c r="AL26" s="37" t="s">
        <v>233</v>
      </c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8" t="s">
        <v>33</v>
      </c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9">
        <v>172.82</v>
      </c>
      <c r="BY26" s="39"/>
      <c r="BZ26" s="39"/>
      <c r="CA26" s="39"/>
      <c r="CB26" s="39"/>
      <c r="CC26" s="39"/>
      <c r="CD26" s="39"/>
      <c r="CE26" s="39"/>
      <c r="CF26" s="39">
        <f>CT26-BX26</f>
        <v>-172.82</v>
      </c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</row>
    <row r="27" spans="1:102" s="20" customFormat="1" ht="51.75" customHeight="1">
      <c r="A27" s="91" t="s">
        <v>178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31" t="s">
        <v>270</v>
      </c>
      <c r="AG27" s="31"/>
      <c r="AH27" s="31"/>
      <c r="AI27" s="31"/>
      <c r="AJ27" s="31"/>
      <c r="AK27" s="31"/>
      <c r="AL27" s="31" t="s">
        <v>122</v>
      </c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41" t="s">
        <v>33</v>
      </c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32">
        <f>BX28+BX30+BX29</f>
        <v>85793.24</v>
      </c>
      <c r="BY27" s="32"/>
      <c r="BZ27" s="32"/>
      <c r="CA27" s="32"/>
      <c r="CB27" s="32"/>
      <c r="CC27" s="32"/>
      <c r="CD27" s="32"/>
      <c r="CE27" s="32"/>
      <c r="CF27" s="32">
        <f t="shared" si="1"/>
        <v>-85793.24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</row>
    <row r="28" spans="1:102" s="19" customFormat="1" ht="74.25" customHeight="1">
      <c r="A28" s="42" t="s">
        <v>177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37" t="s">
        <v>270</v>
      </c>
      <c r="AG28" s="37"/>
      <c r="AH28" s="37"/>
      <c r="AI28" s="37"/>
      <c r="AJ28" s="37"/>
      <c r="AK28" s="37"/>
      <c r="AL28" s="37" t="s">
        <v>123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8" t="s">
        <v>33</v>
      </c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9">
        <v>82096.85</v>
      </c>
      <c r="BY28" s="39"/>
      <c r="BZ28" s="39"/>
      <c r="CA28" s="39"/>
      <c r="CB28" s="39"/>
      <c r="CC28" s="39"/>
      <c r="CD28" s="39"/>
      <c r="CE28" s="39"/>
      <c r="CF28" s="39">
        <f t="shared" si="1"/>
        <v>-82096.85</v>
      </c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</row>
    <row r="29" spans="1:102" s="19" customFormat="1" ht="60" customHeight="1">
      <c r="A29" s="42" t="s">
        <v>392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37" t="s">
        <v>270</v>
      </c>
      <c r="AG29" s="37"/>
      <c r="AH29" s="37"/>
      <c r="AI29" s="37"/>
      <c r="AJ29" s="37"/>
      <c r="AK29" s="37"/>
      <c r="AL29" s="37" t="s">
        <v>391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 t="s">
        <v>33</v>
      </c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9">
        <v>1101.39</v>
      </c>
      <c r="BY29" s="39"/>
      <c r="BZ29" s="39"/>
      <c r="CA29" s="39"/>
      <c r="CB29" s="39"/>
      <c r="CC29" s="39"/>
      <c r="CD29" s="39"/>
      <c r="CE29" s="39"/>
      <c r="CF29" s="39">
        <f t="shared" si="1"/>
        <v>-1101.39</v>
      </c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</row>
    <row r="30" spans="1:102" s="19" customFormat="1" ht="72.75" customHeight="1">
      <c r="A30" s="42" t="s">
        <v>180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37" t="s">
        <v>270</v>
      </c>
      <c r="AG30" s="37"/>
      <c r="AH30" s="37"/>
      <c r="AI30" s="37"/>
      <c r="AJ30" s="37"/>
      <c r="AK30" s="37"/>
      <c r="AL30" s="37" t="s">
        <v>319</v>
      </c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8" t="s">
        <v>33</v>
      </c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9">
        <v>2595</v>
      </c>
      <c r="BY30" s="39"/>
      <c r="BZ30" s="39"/>
      <c r="CA30" s="39"/>
      <c r="CB30" s="39"/>
      <c r="CC30" s="39"/>
      <c r="CD30" s="39"/>
      <c r="CE30" s="39"/>
      <c r="CF30" s="39">
        <f t="shared" si="1"/>
        <v>-2595</v>
      </c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</row>
    <row r="31" spans="1:103" s="19" customFormat="1" ht="32.25" customHeight="1">
      <c r="A31" s="99" t="s">
        <v>332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1"/>
      <c r="AF31" s="31" t="s">
        <v>270</v>
      </c>
      <c r="AG31" s="31"/>
      <c r="AH31" s="31"/>
      <c r="AI31" s="31"/>
      <c r="AJ31" s="31"/>
      <c r="AK31" s="31"/>
      <c r="AL31" s="31" t="s">
        <v>337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41">
        <f>BB32</f>
        <v>3691400</v>
      </c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121">
        <f>BX32</f>
        <v>3501666.1</v>
      </c>
      <c r="BY31" s="121"/>
      <c r="BZ31" s="121"/>
      <c r="CA31" s="121"/>
      <c r="CB31" s="121"/>
      <c r="CC31" s="121"/>
      <c r="CD31" s="121"/>
      <c r="CE31" s="121"/>
      <c r="CF31" s="121">
        <f aca="true" t="shared" si="2" ref="CF31:CF39">BB31-BX31</f>
        <v>189733.8999999999</v>
      </c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9">
        <f aca="true" t="shared" si="3" ref="CY31:CY36">BX31/BB31*100</f>
        <v>94.86010998537141</v>
      </c>
    </row>
    <row r="32" spans="1:103" s="19" customFormat="1" ht="36" customHeight="1">
      <c r="A32" s="70" t="s">
        <v>131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31" t="s">
        <v>270</v>
      </c>
      <c r="AG32" s="31"/>
      <c r="AH32" s="31"/>
      <c r="AI32" s="31"/>
      <c r="AJ32" s="31"/>
      <c r="AK32" s="31"/>
      <c r="AL32" s="31" t="s">
        <v>338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41">
        <f>BB33+BB34+BB35+BB36</f>
        <v>3691400</v>
      </c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32">
        <f>BX33+BX34+BX35+BX36</f>
        <v>3501666.1</v>
      </c>
      <c r="BY32" s="32"/>
      <c r="BZ32" s="32"/>
      <c r="CA32" s="32"/>
      <c r="CB32" s="32"/>
      <c r="CC32" s="32"/>
      <c r="CD32" s="32"/>
      <c r="CE32" s="32"/>
      <c r="CF32" s="121">
        <f t="shared" si="2"/>
        <v>189733.8999999999</v>
      </c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9">
        <f t="shared" si="3"/>
        <v>94.86010998537141</v>
      </c>
    </row>
    <row r="33" spans="1:103" s="19" customFormat="1" ht="79.5" customHeight="1">
      <c r="A33" s="68" t="s">
        <v>159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37" t="s">
        <v>270</v>
      </c>
      <c r="AG33" s="37"/>
      <c r="AH33" s="37"/>
      <c r="AI33" s="37"/>
      <c r="AJ33" s="37"/>
      <c r="AK33" s="37"/>
      <c r="AL33" s="37" t="s">
        <v>336</v>
      </c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8">
        <v>1128900</v>
      </c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9">
        <v>1196781.56</v>
      </c>
      <c r="BY33" s="39"/>
      <c r="BZ33" s="39"/>
      <c r="CA33" s="39"/>
      <c r="CB33" s="39"/>
      <c r="CC33" s="39"/>
      <c r="CD33" s="39"/>
      <c r="CE33" s="39"/>
      <c r="CF33" s="90">
        <f t="shared" si="2"/>
        <v>-67881.56000000006</v>
      </c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19">
        <f t="shared" si="3"/>
        <v>106.01307113118965</v>
      </c>
    </row>
    <row r="34" spans="1:103" s="19" customFormat="1" ht="87.75" customHeight="1">
      <c r="A34" s="68" t="s">
        <v>181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37" t="s">
        <v>270</v>
      </c>
      <c r="AG34" s="37"/>
      <c r="AH34" s="37"/>
      <c r="AI34" s="37"/>
      <c r="AJ34" s="37"/>
      <c r="AK34" s="37"/>
      <c r="AL34" s="37" t="s">
        <v>335</v>
      </c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8">
        <v>42100</v>
      </c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9">
        <v>32714.54</v>
      </c>
      <c r="BY34" s="39"/>
      <c r="BZ34" s="39"/>
      <c r="CA34" s="39"/>
      <c r="CB34" s="39"/>
      <c r="CC34" s="39"/>
      <c r="CD34" s="39"/>
      <c r="CE34" s="39"/>
      <c r="CF34" s="90">
        <f t="shared" si="2"/>
        <v>9385.46</v>
      </c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19">
        <f t="shared" si="3"/>
        <v>77.70674584323041</v>
      </c>
    </row>
    <row r="35" spans="1:103" s="19" customFormat="1" ht="67.5" customHeight="1">
      <c r="A35" s="68" t="s">
        <v>160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37" t="s">
        <v>270</v>
      </c>
      <c r="AG35" s="37"/>
      <c r="AH35" s="37"/>
      <c r="AI35" s="37"/>
      <c r="AJ35" s="37"/>
      <c r="AK35" s="37"/>
      <c r="AL35" s="37" t="s">
        <v>334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8">
        <v>2472600</v>
      </c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9">
        <v>2388190.79</v>
      </c>
      <c r="BY35" s="39"/>
      <c r="BZ35" s="39"/>
      <c r="CA35" s="39"/>
      <c r="CB35" s="39"/>
      <c r="CC35" s="39"/>
      <c r="CD35" s="39"/>
      <c r="CE35" s="39"/>
      <c r="CF35" s="90">
        <f t="shared" si="2"/>
        <v>84409.20999999996</v>
      </c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19">
        <f t="shared" si="3"/>
        <v>96.58621653320392</v>
      </c>
    </row>
    <row r="36" spans="1:103" s="19" customFormat="1" ht="69" customHeight="1">
      <c r="A36" s="68" t="s">
        <v>161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37" t="s">
        <v>270</v>
      </c>
      <c r="AG36" s="37"/>
      <c r="AH36" s="37"/>
      <c r="AI36" s="37"/>
      <c r="AJ36" s="37"/>
      <c r="AK36" s="37"/>
      <c r="AL36" s="37" t="s">
        <v>333</v>
      </c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8">
        <v>47800</v>
      </c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9">
        <v>-116020.79</v>
      </c>
      <c r="BY36" s="39"/>
      <c r="BZ36" s="39"/>
      <c r="CA36" s="39"/>
      <c r="CB36" s="39"/>
      <c r="CC36" s="39"/>
      <c r="CD36" s="39"/>
      <c r="CE36" s="39"/>
      <c r="CF36" s="90">
        <f>BB36-BX36</f>
        <v>163820.78999999998</v>
      </c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19">
        <f t="shared" si="3"/>
        <v>-242.7213179916318</v>
      </c>
    </row>
    <row r="37" spans="1:103" s="19" customFormat="1" ht="12.75">
      <c r="A37" s="85" t="s">
        <v>34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31" t="s">
        <v>270</v>
      </c>
      <c r="AG37" s="31"/>
      <c r="AH37" s="31"/>
      <c r="AI37" s="31"/>
      <c r="AJ37" s="31"/>
      <c r="AK37" s="31"/>
      <c r="AL37" s="31" t="s">
        <v>35</v>
      </c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41">
        <f>BB38+BB58</f>
        <v>2589000</v>
      </c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121">
        <f>BX38+BX58</f>
        <v>3751486.7899999996</v>
      </c>
      <c r="BY37" s="121"/>
      <c r="BZ37" s="121"/>
      <c r="CA37" s="121"/>
      <c r="CB37" s="121"/>
      <c r="CC37" s="121"/>
      <c r="CD37" s="121"/>
      <c r="CE37" s="121"/>
      <c r="CF37" s="121">
        <f t="shared" si="2"/>
        <v>-1162486.7899999996</v>
      </c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9">
        <f aca="true" t="shared" si="4" ref="CY37:CY49">BX37/BB37*100</f>
        <v>144.9009961375048</v>
      </c>
    </row>
    <row r="38" spans="1:103" s="19" customFormat="1" ht="36" customHeight="1">
      <c r="A38" s="70" t="s">
        <v>36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31" t="s">
        <v>270</v>
      </c>
      <c r="AG38" s="31"/>
      <c r="AH38" s="31"/>
      <c r="AI38" s="31"/>
      <c r="AJ38" s="31"/>
      <c r="AK38" s="31"/>
      <c r="AL38" s="31" t="s">
        <v>107</v>
      </c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41">
        <f>BB39+BB46</f>
        <v>1990000</v>
      </c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32">
        <f>BX39+BX46+BX54</f>
        <v>2851168.4899999998</v>
      </c>
      <c r="BY38" s="32"/>
      <c r="BZ38" s="32"/>
      <c r="CA38" s="32"/>
      <c r="CB38" s="32"/>
      <c r="CC38" s="32"/>
      <c r="CD38" s="32"/>
      <c r="CE38" s="32"/>
      <c r="CF38" s="121">
        <f t="shared" si="2"/>
        <v>-861168.4899999998</v>
      </c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9">
        <f t="shared" si="4"/>
        <v>143.2747984924623</v>
      </c>
    </row>
    <row r="39" spans="1:103" s="19" customFormat="1" ht="46.5" customHeight="1">
      <c r="A39" s="70" t="s">
        <v>114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31" t="s">
        <v>270</v>
      </c>
      <c r="AG39" s="31"/>
      <c r="AH39" s="31"/>
      <c r="AI39" s="31"/>
      <c r="AJ39" s="31"/>
      <c r="AK39" s="31"/>
      <c r="AL39" s="31" t="s">
        <v>115</v>
      </c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41">
        <f>BB40</f>
        <v>1492500</v>
      </c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32">
        <f>BX40+BX44</f>
        <v>1702227.3599999999</v>
      </c>
      <c r="BY39" s="32"/>
      <c r="BZ39" s="32"/>
      <c r="CA39" s="32"/>
      <c r="CB39" s="32"/>
      <c r="CC39" s="32"/>
      <c r="CD39" s="32"/>
      <c r="CE39" s="32"/>
      <c r="CF39" s="121">
        <f t="shared" si="2"/>
        <v>-209727.35999999987</v>
      </c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9">
        <f t="shared" si="4"/>
        <v>114.05208442211054</v>
      </c>
    </row>
    <row r="40" spans="1:103" s="19" customFormat="1" ht="40.5" customHeight="1">
      <c r="A40" s="68" t="s">
        <v>114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37" t="s">
        <v>270</v>
      </c>
      <c r="AG40" s="37"/>
      <c r="AH40" s="37"/>
      <c r="AI40" s="37"/>
      <c r="AJ40" s="37"/>
      <c r="AK40" s="37"/>
      <c r="AL40" s="37" t="s">
        <v>113</v>
      </c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8">
        <v>1492500</v>
      </c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9">
        <f>BX41+BX43+BX42</f>
        <v>1702101.48</v>
      </c>
      <c r="BY40" s="39"/>
      <c r="BZ40" s="39"/>
      <c r="CA40" s="39"/>
      <c r="CB40" s="39"/>
      <c r="CC40" s="39"/>
      <c r="CD40" s="39"/>
      <c r="CE40" s="39"/>
      <c r="CF40" s="90">
        <f>BB40-BX40</f>
        <v>-209601.47999999998</v>
      </c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19">
        <f t="shared" si="4"/>
        <v>114.0436502512563</v>
      </c>
    </row>
    <row r="41" spans="1:103" s="19" customFormat="1" ht="55.5" customHeight="1">
      <c r="A41" s="68" t="s">
        <v>190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37" t="s">
        <v>270</v>
      </c>
      <c r="AG41" s="37"/>
      <c r="AH41" s="37"/>
      <c r="AI41" s="37"/>
      <c r="AJ41" s="37"/>
      <c r="AK41" s="37"/>
      <c r="AL41" s="37" t="s">
        <v>352</v>
      </c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8" t="s">
        <v>33</v>
      </c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9">
        <v>1689904.91</v>
      </c>
      <c r="BY41" s="39"/>
      <c r="BZ41" s="39"/>
      <c r="CA41" s="39"/>
      <c r="CB41" s="39"/>
      <c r="CC41" s="39"/>
      <c r="CD41" s="39"/>
      <c r="CE41" s="39"/>
      <c r="CF41" s="39">
        <f>-BX41</f>
        <v>-1689904.91</v>
      </c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19" t="e">
        <f t="shared" si="4"/>
        <v>#VALUE!</v>
      </c>
    </row>
    <row r="42" spans="1:103" s="19" customFormat="1" ht="48" customHeight="1">
      <c r="A42" s="68" t="s">
        <v>394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37" t="s">
        <v>270</v>
      </c>
      <c r="AG42" s="37"/>
      <c r="AH42" s="37"/>
      <c r="AI42" s="37"/>
      <c r="AJ42" s="37"/>
      <c r="AK42" s="37"/>
      <c r="AL42" s="37" t="s">
        <v>393</v>
      </c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8" t="s">
        <v>33</v>
      </c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9">
        <v>11521.57</v>
      </c>
      <c r="BY42" s="39"/>
      <c r="BZ42" s="39"/>
      <c r="CA42" s="39"/>
      <c r="CB42" s="39"/>
      <c r="CC42" s="39"/>
      <c r="CD42" s="39"/>
      <c r="CE42" s="39"/>
      <c r="CF42" s="39">
        <f>-BX42</f>
        <v>-11521.57</v>
      </c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19" t="e">
        <f t="shared" si="4"/>
        <v>#VALUE!</v>
      </c>
    </row>
    <row r="43" spans="1:103" s="19" customFormat="1" ht="63.75" customHeight="1">
      <c r="A43" s="68" t="s">
        <v>191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37" t="s">
        <v>270</v>
      </c>
      <c r="AG43" s="37"/>
      <c r="AH43" s="37"/>
      <c r="AI43" s="37"/>
      <c r="AJ43" s="37"/>
      <c r="AK43" s="37"/>
      <c r="AL43" s="37" t="s">
        <v>295</v>
      </c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8" t="s">
        <v>33</v>
      </c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9">
        <v>675</v>
      </c>
      <c r="BY43" s="39"/>
      <c r="BZ43" s="39"/>
      <c r="CA43" s="39"/>
      <c r="CB43" s="39"/>
      <c r="CC43" s="39"/>
      <c r="CD43" s="39"/>
      <c r="CE43" s="39"/>
      <c r="CF43" s="39">
        <f>-BX43</f>
        <v>-675</v>
      </c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19" t="e">
        <f t="shared" si="4"/>
        <v>#VALUE!</v>
      </c>
    </row>
    <row r="44" spans="1:103" s="19" customFormat="1" ht="48" customHeight="1">
      <c r="A44" s="34" t="s">
        <v>403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6"/>
      <c r="AF44" s="44" t="s">
        <v>270</v>
      </c>
      <c r="AG44" s="45"/>
      <c r="AH44" s="45"/>
      <c r="AI44" s="45"/>
      <c r="AJ44" s="45"/>
      <c r="AK44" s="46"/>
      <c r="AL44" s="44" t="s">
        <v>254</v>
      </c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6"/>
      <c r="BB44" s="47" t="s">
        <v>33</v>
      </c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9"/>
      <c r="BX44" s="115">
        <f>BX45</f>
        <v>125.88</v>
      </c>
      <c r="BY44" s="116"/>
      <c r="BZ44" s="116"/>
      <c r="CA44" s="116"/>
      <c r="CB44" s="116"/>
      <c r="CC44" s="116"/>
      <c r="CD44" s="116"/>
      <c r="CE44" s="117"/>
      <c r="CF44" s="118">
        <f>BX44</f>
        <v>125.88</v>
      </c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20"/>
      <c r="CY44" s="19" t="e">
        <f t="shared" si="4"/>
        <v>#VALUE!</v>
      </c>
    </row>
    <row r="45" spans="1:103" s="19" customFormat="1" ht="57.75" customHeight="1">
      <c r="A45" s="68" t="s">
        <v>396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37" t="s">
        <v>270</v>
      </c>
      <c r="AG45" s="37"/>
      <c r="AH45" s="37"/>
      <c r="AI45" s="37"/>
      <c r="AJ45" s="37"/>
      <c r="AK45" s="37"/>
      <c r="AL45" s="37" t="s">
        <v>395</v>
      </c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8" t="s">
        <v>33</v>
      </c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9">
        <v>125.88</v>
      </c>
      <c r="BY45" s="39"/>
      <c r="BZ45" s="39"/>
      <c r="CA45" s="39"/>
      <c r="CB45" s="39"/>
      <c r="CC45" s="39"/>
      <c r="CD45" s="39"/>
      <c r="CE45" s="39"/>
      <c r="CF45" s="39">
        <f>-BX45</f>
        <v>-125.88</v>
      </c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19" t="e">
        <f t="shared" si="4"/>
        <v>#VALUE!</v>
      </c>
    </row>
    <row r="46" spans="1:103" s="19" customFormat="1" ht="48.75" customHeight="1">
      <c r="A46" s="70" t="s">
        <v>117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31" t="s">
        <v>270</v>
      </c>
      <c r="AG46" s="31"/>
      <c r="AH46" s="31"/>
      <c r="AI46" s="31"/>
      <c r="AJ46" s="31"/>
      <c r="AK46" s="31"/>
      <c r="AL46" s="31" t="s">
        <v>120</v>
      </c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41">
        <f>BB47</f>
        <v>497500</v>
      </c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32">
        <f>BX47+BX52</f>
        <v>966302.7100000001</v>
      </c>
      <c r="BY46" s="32"/>
      <c r="BZ46" s="32"/>
      <c r="CA46" s="32"/>
      <c r="CB46" s="32"/>
      <c r="CC46" s="32"/>
      <c r="CD46" s="32"/>
      <c r="CE46" s="32"/>
      <c r="CF46" s="32">
        <f>BB46-BX46</f>
        <v>-468802.7100000001</v>
      </c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19">
        <f t="shared" si="4"/>
        <v>194.23170050251258</v>
      </c>
    </row>
    <row r="47" spans="1:103" s="19" customFormat="1" ht="49.5" customHeight="1">
      <c r="A47" s="96" t="s">
        <v>117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37" t="s">
        <v>270</v>
      </c>
      <c r="AG47" s="37"/>
      <c r="AH47" s="37"/>
      <c r="AI47" s="37"/>
      <c r="AJ47" s="37"/>
      <c r="AK47" s="37"/>
      <c r="AL47" s="37" t="s">
        <v>172</v>
      </c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8">
        <v>497500</v>
      </c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9">
        <f>BX48+BX50+BX51</f>
        <v>958001.56</v>
      </c>
      <c r="BY47" s="39"/>
      <c r="BZ47" s="39"/>
      <c r="CA47" s="39"/>
      <c r="CB47" s="39"/>
      <c r="CC47" s="39"/>
      <c r="CD47" s="39"/>
      <c r="CE47" s="39"/>
      <c r="CF47" s="39">
        <f>BB47-BX47</f>
        <v>-460501.56000000006</v>
      </c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19">
        <f t="shared" si="4"/>
        <v>192.56312763819096</v>
      </c>
    </row>
    <row r="48" spans="1:103" s="19" customFormat="1" ht="72.75" customHeight="1">
      <c r="A48" s="96" t="s">
        <v>192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37" t="s">
        <v>270</v>
      </c>
      <c r="AG48" s="37"/>
      <c r="AH48" s="37"/>
      <c r="AI48" s="37"/>
      <c r="AJ48" s="37"/>
      <c r="AK48" s="37"/>
      <c r="AL48" s="37" t="s">
        <v>116</v>
      </c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8" t="s">
        <v>33</v>
      </c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9">
        <v>950742.29</v>
      </c>
      <c r="BY48" s="39"/>
      <c r="BZ48" s="39"/>
      <c r="CA48" s="39"/>
      <c r="CB48" s="39"/>
      <c r="CC48" s="39"/>
      <c r="CD48" s="39"/>
      <c r="CE48" s="39"/>
      <c r="CF48" s="39">
        <f>-BX48</f>
        <v>-950742.29</v>
      </c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19" t="e">
        <f t="shared" si="4"/>
        <v>#VALUE!</v>
      </c>
    </row>
    <row r="49" spans="1:103" s="19" customFormat="1" ht="77.25" customHeight="1" hidden="1">
      <c r="A49" s="96" t="s">
        <v>37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37" t="s">
        <v>270</v>
      </c>
      <c r="AG49" s="37"/>
      <c r="AH49" s="37"/>
      <c r="AI49" s="37"/>
      <c r="AJ49" s="37"/>
      <c r="AK49" s="37"/>
      <c r="AL49" s="37" t="s">
        <v>38</v>
      </c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8" t="s">
        <v>33</v>
      </c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9" t="s">
        <v>33</v>
      </c>
      <c r="BY49" s="39"/>
      <c r="BZ49" s="39"/>
      <c r="CA49" s="39"/>
      <c r="CB49" s="39"/>
      <c r="CC49" s="39"/>
      <c r="CD49" s="39"/>
      <c r="CE49" s="39"/>
      <c r="CF49" s="39" t="s">
        <v>33</v>
      </c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19" t="e">
        <f t="shared" si="4"/>
        <v>#VALUE!</v>
      </c>
    </row>
    <row r="50" spans="1:103" s="19" customFormat="1" ht="48.75" customHeight="1">
      <c r="A50" s="96" t="s">
        <v>136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37" t="s">
        <v>270</v>
      </c>
      <c r="AG50" s="37"/>
      <c r="AH50" s="37"/>
      <c r="AI50" s="37"/>
      <c r="AJ50" s="37"/>
      <c r="AK50" s="37"/>
      <c r="AL50" s="37" t="s">
        <v>135</v>
      </c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8" t="s">
        <v>33</v>
      </c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9">
        <v>7034.27</v>
      </c>
      <c r="BY50" s="39"/>
      <c r="BZ50" s="39"/>
      <c r="CA50" s="39"/>
      <c r="CB50" s="39"/>
      <c r="CC50" s="39"/>
      <c r="CD50" s="39"/>
      <c r="CE50" s="39"/>
      <c r="CF50" s="39">
        <f aca="true" t="shared" si="5" ref="CF50:CF56">-BX50</f>
        <v>-7034.27</v>
      </c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19" t="e">
        <f aca="true" t="shared" si="6" ref="CY50:CY56">BX50/BB50*100</f>
        <v>#VALUE!</v>
      </c>
    </row>
    <row r="51" spans="1:103" s="19" customFormat="1" ht="77.25" customHeight="1">
      <c r="A51" s="96" t="s">
        <v>279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37" t="s">
        <v>270</v>
      </c>
      <c r="AG51" s="37"/>
      <c r="AH51" s="37"/>
      <c r="AI51" s="37"/>
      <c r="AJ51" s="37"/>
      <c r="AK51" s="37"/>
      <c r="AL51" s="37" t="s">
        <v>23</v>
      </c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8" t="s">
        <v>33</v>
      </c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9">
        <v>225</v>
      </c>
      <c r="BY51" s="39"/>
      <c r="BZ51" s="39"/>
      <c r="CA51" s="39"/>
      <c r="CB51" s="39"/>
      <c r="CC51" s="39"/>
      <c r="CD51" s="39"/>
      <c r="CE51" s="39"/>
      <c r="CF51" s="39">
        <f>-BX51</f>
        <v>-225</v>
      </c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19" t="e">
        <f>BX51/BB51*100</f>
        <v>#VALUE!</v>
      </c>
    </row>
    <row r="52" spans="1:103" s="19" customFormat="1" ht="53.25" customHeight="1">
      <c r="A52" s="96" t="s">
        <v>447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37" t="s">
        <v>270</v>
      </c>
      <c r="AG52" s="37"/>
      <c r="AH52" s="37"/>
      <c r="AI52" s="37"/>
      <c r="AJ52" s="37"/>
      <c r="AK52" s="37"/>
      <c r="AL52" s="37" t="s">
        <v>446</v>
      </c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8" t="s">
        <v>33</v>
      </c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9">
        <f>BX53</f>
        <v>8301.15</v>
      </c>
      <c r="BY52" s="39"/>
      <c r="BZ52" s="39"/>
      <c r="CA52" s="39"/>
      <c r="CB52" s="39"/>
      <c r="CC52" s="39"/>
      <c r="CD52" s="39"/>
      <c r="CE52" s="39"/>
      <c r="CF52" s="39">
        <f t="shared" si="5"/>
        <v>-8301.15</v>
      </c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19" t="e">
        <f t="shared" si="6"/>
        <v>#VALUE!</v>
      </c>
    </row>
    <row r="53" spans="1:103" s="19" customFormat="1" ht="87.75" customHeight="1">
      <c r="A53" s="114" t="s">
        <v>444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37" t="s">
        <v>270</v>
      </c>
      <c r="AG53" s="37"/>
      <c r="AH53" s="37"/>
      <c r="AI53" s="37"/>
      <c r="AJ53" s="37"/>
      <c r="AK53" s="37"/>
      <c r="AL53" s="37" t="s">
        <v>445</v>
      </c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8" t="s">
        <v>33</v>
      </c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9">
        <v>8301.15</v>
      </c>
      <c r="BY53" s="39"/>
      <c r="BZ53" s="39"/>
      <c r="CA53" s="39"/>
      <c r="CB53" s="39"/>
      <c r="CC53" s="39"/>
      <c r="CD53" s="39"/>
      <c r="CE53" s="39"/>
      <c r="CF53" s="39">
        <f t="shared" si="5"/>
        <v>-8301.15</v>
      </c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19" t="e">
        <f t="shared" si="6"/>
        <v>#VALUE!</v>
      </c>
    </row>
    <row r="54" spans="1:103" s="20" customFormat="1" ht="38.25" customHeight="1">
      <c r="A54" s="99" t="s">
        <v>138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1"/>
      <c r="AF54" s="31" t="s">
        <v>270</v>
      </c>
      <c r="AG54" s="31"/>
      <c r="AH54" s="31"/>
      <c r="AI54" s="31"/>
      <c r="AJ54" s="31"/>
      <c r="AK54" s="31"/>
      <c r="AL54" s="31" t="s">
        <v>139</v>
      </c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41" t="str">
        <f>BB55</f>
        <v>-</v>
      </c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32">
        <f>BX55+BX56+BX57</f>
        <v>182638.41999999998</v>
      </c>
      <c r="BY54" s="32"/>
      <c r="BZ54" s="32"/>
      <c r="CA54" s="32"/>
      <c r="CB54" s="32"/>
      <c r="CC54" s="32"/>
      <c r="CD54" s="32"/>
      <c r="CE54" s="32"/>
      <c r="CF54" s="32">
        <f t="shared" si="5"/>
        <v>-182638.41999999998</v>
      </c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20" t="e">
        <f t="shared" si="6"/>
        <v>#VALUE!</v>
      </c>
    </row>
    <row r="55" spans="1:103" s="19" customFormat="1" ht="64.5" customHeight="1">
      <c r="A55" s="34" t="s">
        <v>137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6"/>
      <c r="AF55" s="37" t="s">
        <v>270</v>
      </c>
      <c r="AG55" s="37"/>
      <c r="AH55" s="37"/>
      <c r="AI55" s="37"/>
      <c r="AJ55" s="37"/>
      <c r="AK55" s="37"/>
      <c r="AL55" s="37" t="s">
        <v>140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8" t="s">
        <v>33</v>
      </c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9">
        <v>179318.71</v>
      </c>
      <c r="BY55" s="39"/>
      <c r="BZ55" s="39"/>
      <c r="CA55" s="39"/>
      <c r="CB55" s="39"/>
      <c r="CC55" s="39"/>
      <c r="CD55" s="39"/>
      <c r="CE55" s="39"/>
      <c r="CF55" s="39">
        <f t="shared" si="5"/>
        <v>-179318.71</v>
      </c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19" t="e">
        <f t="shared" si="6"/>
        <v>#VALUE!</v>
      </c>
    </row>
    <row r="56" spans="1:103" s="19" customFormat="1" ht="54.75" customHeight="1">
      <c r="A56" s="34" t="s">
        <v>234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6"/>
      <c r="AF56" s="37" t="s">
        <v>270</v>
      </c>
      <c r="AG56" s="37"/>
      <c r="AH56" s="37"/>
      <c r="AI56" s="37"/>
      <c r="AJ56" s="37"/>
      <c r="AK56" s="37"/>
      <c r="AL56" s="37" t="s">
        <v>235</v>
      </c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8" t="s">
        <v>33</v>
      </c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9">
        <v>634.69</v>
      </c>
      <c r="BY56" s="39"/>
      <c r="BZ56" s="39"/>
      <c r="CA56" s="39"/>
      <c r="CB56" s="39"/>
      <c r="CC56" s="39"/>
      <c r="CD56" s="39"/>
      <c r="CE56" s="39"/>
      <c r="CF56" s="39">
        <f t="shared" si="5"/>
        <v>-634.69</v>
      </c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19" t="e">
        <f t="shared" si="6"/>
        <v>#VALUE!</v>
      </c>
    </row>
    <row r="57" spans="1:103" s="19" customFormat="1" ht="56.25" customHeight="1">
      <c r="A57" s="34" t="s">
        <v>246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6"/>
      <c r="AF57" s="37" t="s">
        <v>270</v>
      </c>
      <c r="AG57" s="37"/>
      <c r="AH57" s="37"/>
      <c r="AI57" s="37"/>
      <c r="AJ57" s="37"/>
      <c r="AK57" s="37"/>
      <c r="AL57" s="37" t="s">
        <v>257</v>
      </c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8" t="s">
        <v>33</v>
      </c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9">
        <v>2685.02</v>
      </c>
      <c r="BY57" s="39"/>
      <c r="BZ57" s="39"/>
      <c r="CA57" s="39"/>
      <c r="CB57" s="39"/>
      <c r="CC57" s="39"/>
      <c r="CD57" s="39"/>
      <c r="CE57" s="39"/>
      <c r="CF57" s="39">
        <f>-BX57</f>
        <v>-2685.02</v>
      </c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19" t="e">
        <f>BX57/BB57*100</f>
        <v>#VALUE!</v>
      </c>
    </row>
    <row r="58" spans="1:103" s="19" customFormat="1" ht="20.25" customHeight="1">
      <c r="A58" s="85" t="s">
        <v>39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31" t="s">
        <v>270</v>
      </c>
      <c r="AG58" s="31"/>
      <c r="AH58" s="31"/>
      <c r="AI58" s="31"/>
      <c r="AJ58" s="31"/>
      <c r="AK58" s="31"/>
      <c r="AL58" s="31" t="s">
        <v>342</v>
      </c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41">
        <f>BB59</f>
        <v>599000</v>
      </c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32">
        <f>BX59+BX63</f>
        <v>900318.2999999999</v>
      </c>
      <c r="BY58" s="32"/>
      <c r="BZ58" s="32"/>
      <c r="CA58" s="32"/>
      <c r="CB58" s="32"/>
      <c r="CC58" s="32"/>
      <c r="CD58" s="32"/>
      <c r="CE58" s="32"/>
      <c r="CF58" s="32">
        <f>BB58-BX58</f>
        <v>-301318.29999999993</v>
      </c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19">
        <f aca="true" t="shared" si="7" ref="CY58:CY79">BX58/BB58*100</f>
        <v>150.30355592654422</v>
      </c>
    </row>
    <row r="59" spans="1:103" s="19" customFormat="1" ht="23.25" customHeight="1">
      <c r="A59" s="122" t="s">
        <v>39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37" t="s">
        <v>270</v>
      </c>
      <c r="AG59" s="37"/>
      <c r="AH59" s="37"/>
      <c r="AI59" s="37"/>
      <c r="AJ59" s="37"/>
      <c r="AK59" s="37"/>
      <c r="AL59" s="37" t="s">
        <v>169</v>
      </c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8">
        <v>599000</v>
      </c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9">
        <f>BX60+BX61+BX62</f>
        <v>900404.23</v>
      </c>
      <c r="BY59" s="39"/>
      <c r="BZ59" s="39"/>
      <c r="CA59" s="39"/>
      <c r="CB59" s="39"/>
      <c r="CC59" s="39"/>
      <c r="CD59" s="39"/>
      <c r="CE59" s="39"/>
      <c r="CF59" s="39">
        <f>BB59-BX59</f>
        <v>-301404.23</v>
      </c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19">
        <f t="shared" si="7"/>
        <v>150.31790150250416</v>
      </c>
    </row>
    <row r="60" spans="1:103" s="19" customFormat="1" ht="52.5" customHeight="1">
      <c r="A60" s="34" t="s">
        <v>194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6"/>
      <c r="AF60" s="37" t="s">
        <v>270</v>
      </c>
      <c r="AG60" s="37"/>
      <c r="AH60" s="37"/>
      <c r="AI60" s="37"/>
      <c r="AJ60" s="37"/>
      <c r="AK60" s="37"/>
      <c r="AL60" s="37" t="s">
        <v>353</v>
      </c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8" t="s">
        <v>33</v>
      </c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9">
        <v>898364.34</v>
      </c>
      <c r="BY60" s="39"/>
      <c r="BZ60" s="39"/>
      <c r="CA60" s="39"/>
      <c r="CB60" s="39"/>
      <c r="CC60" s="39"/>
      <c r="CD60" s="39"/>
      <c r="CE60" s="39"/>
      <c r="CF60" s="39">
        <f>-BX60</f>
        <v>-898364.34</v>
      </c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19" t="e">
        <f t="shared" si="7"/>
        <v>#VALUE!</v>
      </c>
    </row>
    <row r="61" spans="1:103" s="19" customFormat="1" ht="36" customHeight="1">
      <c r="A61" s="34" t="s">
        <v>193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6"/>
      <c r="AF61" s="37" t="s">
        <v>270</v>
      </c>
      <c r="AG61" s="37"/>
      <c r="AH61" s="37"/>
      <c r="AI61" s="37"/>
      <c r="AJ61" s="37"/>
      <c r="AK61" s="37"/>
      <c r="AL61" s="37" t="s">
        <v>195</v>
      </c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8" t="s">
        <v>33</v>
      </c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9">
        <v>1911.78</v>
      </c>
      <c r="BY61" s="39"/>
      <c r="BZ61" s="39"/>
      <c r="CA61" s="39"/>
      <c r="CB61" s="39"/>
      <c r="CC61" s="39"/>
      <c r="CD61" s="39"/>
      <c r="CE61" s="39"/>
      <c r="CF61" s="39">
        <f>-BX61</f>
        <v>-1911.78</v>
      </c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19" t="e">
        <f t="shared" si="7"/>
        <v>#VALUE!</v>
      </c>
    </row>
    <row r="62" spans="1:103" s="19" customFormat="1" ht="48" customHeight="1">
      <c r="A62" s="34" t="s">
        <v>142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6"/>
      <c r="AF62" s="37" t="s">
        <v>270</v>
      </c>
      <c r="AG62" s="37"/>
      <c r="AH62" s="37"/>
      <c r="AI62" s="37"/>
      <c r="AJ62" s="37"/>
      <c r="AK62" s="37"/>
      <c r="AL62" s="37" t="s">
        <v>141</v>
      </c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8" t="s">
        <v>33</v>
      </c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9">
        <v>128.11</v>
      </c>
      <c r="BY62" s="39"/>
      <c r="BZ62" s="39"/>
      <c r="CA62" s="39"/>
      <c r="CB62" s="39"/>
      <c r="CC62" s="39"/>
      <c r="CD62" s="39"/>
      <c r="CE62" s="39"/>
      <c r="CF62" s="39">
        <f>-BX62</f>
        <v>-128.11</v>
      </c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19" t="e">
        <f t="shared" si="7"/>
        <v>#VALUE!</v>
      </c>
    </row>
    <row r="63" spans="1:103" s="19" customFormat="1" ht="48" customHeight="1">
      <c r="A63" s="34" t="s">
        <v>182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6"/>
      <c r="AF63" s="37" t="s">
        <v>270</v>
      </c>
      <c r="AG63" s="37"/>
      <c r="AH63" s="37"/>
      <c r="AI63" s="37"/>
      <c r="AJ63" s="37"/>
      <c r="AK63" s="37"/>
      <c r="AL63" s="37" t="s">
        <v>183</v>
      </c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8" t="s">
        <v>33</v>
      </c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9">
        <f>BX64</f>
        <v>-85.93</v>
      </c>
      <c r="BY63" s="39"/>
      <c r="BZ63" s="39"/>
      <c r="CA63" s="39"/>
      <c r="CB63" s="39"/>
      <c r="CC63" s="39"/>
      <c r="CD63" s="39"/>
      <c r="CE63" s="39"/>
      <c r="CF63" s="39">
        <f>-BX63</f>
        <v>85.93</v>
      </c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19" t="e">
        <f t="shared" si="7"/>
        <v>#VALUE!</v>
      </c>
    </row>
    <row r="64" spans="1:103" s="19" customFormat="1" ht="48" customHeight="1">
      <c r="A64" s="34" t="s">
        <v>184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6"/>
      <c r="AF64" s="37" t="s">
        <v>270</v>
      </c>
      <c r="AG64" s="37"/>
      <c r="AH64" s="37"/>
      <c r="AI64" s="37"/>
      <c r="AJ64" s="37"/>
      <c r="AK64" s="37"/>
      <c r="AL64" s="37" t="s">
        <v>185</v>
      </c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8" t="s">
        <v>33</v>
      </c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9">
        <v>-85.93</v>
      </c>
      <c r="BY64" s="39"/>
      <c r="BZ64" s="39"/>
      <c r="CA64" s="39"/>
      <c r="CB64" s="39"/>
      <c r="CC64" s="39"/>
      <c r="CD64" s="39"/>
      <c r="CE64" s="39"/>
      <c r="CF64" s="39">
        <f>-BX64</f>
        <v>85.93</v>
      </c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19" t="e">
        <f t="shared" si="7"/>
        <v>#VALUE!</v>
      </c>
    </row>
    <row r="65" spans="1:103" s="19" customFormat="1" ht="26.25" customHeight="1">
      <c r="A65" s="85" t="s">
        <v>40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31" t="s">
        <v>270</v>
      </c>
      <c r="AG65" s="31"/>
      <c r="AH65" s="31"/>
      <c r="AI65" s="31"/>
      <c r="AJ65" s="31"/>
      <c r="AK65" s="31"/>
      <c r="AL65" s="31" t="s">
        <v>41</v>
      </c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41">
        <f>BB66+BB70</f>
        <v>12088100</v>
      </c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32">
        <f>BX66+BX70</f>
        <v>10936835.12</v>
      </c>
      <c r="BY65" s="32"/>
      <c r="BZ65" s="32"/>
      <c r="CA65" s="32"/>
      <c r="CB65" s="32"/>
      <c r="CC65" s="32"/>
      <c r="CD65" s="32"/>
      <c r="CE65" s="32"/>
      <c r="CF65" s="32">
        <f>BB65-BX65</f>
        <v>1151264.8800000008</v>
      </c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19">
        <f t="shared" si="7"/>
        <v>90.47604768325873</v>
      </c>
    </row>
    <row r="66" spans="1:103" s="19" customFormat="1" ht="27.75" customHeight="1">
      <c r="A66" s="85" t="s">
        <v>42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31" t="s">
        <v>270</v>
      </c>
      <c r="AG66" s="31"/>
      <c r="AH66" s="31"/>
      <c r="AI66" s="31"/>
      <c r="AJ66" s="31"/>
      <c r="AK66" s="31"/>
      <c r="AL66" s="31" t="s">
        <v>43</v>
      </c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41">
        <f>BB67</f>
        <v>2159800</v>
      </c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32">
        <f>BX67</f>
        <v>1239523.47</v>
      </c>
      <c r="BY66" s="32"/>
      <c r="BZ66" s="32"/>
      <c r="CA66" s="32"/>
      <c r="CB66" s="32"/>
      <c r="CC66" s="32"/>
      <c r="CD66" s="32"/>
      <c r="CE66" s="32"/>
      <c r="CF66" s="32">
        <f>BB66-BX66</f>
        <v>920276.53</v>
      </c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19">
        <f t="shared" si="7"/>
        <v>57.39065978331327</v>
      </c>
    </row>
    <row r="67" spans="1:103" s="19" customFormat="1" ht="51.75" customHeight="1">
      <c r="A67" s="68" t="s">
        <v>428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37" t="s">
        <v>270</v>
      </c>
      <c r="AG67" s="37"/>
      <c r="AH67" s="37"/>
      <c r="AI67" s="37"/>
      <c r="AJ67" s="37"/>
      <c r="AK67" s="37"/>
      <c r="AL67" s="37" t="s">
        <v>44</v>
      </c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8">
        <v>2159800</v>
      </c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9">
        <f>BX68+BX69</f>
        <v>1239523.47</v>
      </c>
      <c r="BY67" s="39"/>
      <c r="BZ67" s="39"/>
      <c r="CA67" s="39"/>
      <c r="CB67" s="39"/>
      <c r="CC67" s="39"/>
      <c r="CD67" s="39"/>
      <c r="CE67" s="39"/>
      <c r="CF67" s="39">
        <f>BB67-BX67</f>
        <v>920276.53</v>
      </c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19">
        <f t="shared" si="7"/>
        <v>57.39065978331327</v>
      </c>
    </row>
    <row r="68" spans="1:103" s="19" customFormat="1" ht="84.75" customHeight="1">
      <c r="A68" s="68" t="s">
        <v>197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37" t="s">
        <v>270</v>
      </c>
      <c r="AG68" s="37"/>
      <c r="AH68" s="37"/>
      <c r="AI68" s="37"/>
      <c r="AJ68" s="37"/>
      <c r="AK68" s="37"/>
      <c r="AL68" s="37" t="s">
        <v>45</v>
      </c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8" t="s">
        <v>33</v>
      </c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9">
        <v>1229767.3</v>
      </c>
      <c r="BY68" s="39"/>
      <c r="BZ68" s="39"/>
      <c r="CA68" s="39"/>
      <c r="CB68" s="39"/>
      <c r="CC68" s="39"/>
      <c r="CD68" s="39"/>
      <c r="CE68" s="39"/>
      <c r="CF68" s="39">
        <f>CZ68-BX68</f>
        <v>-1229767.3</v>
      </c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19" t="e">
        <f t="shared" si="7"/>
        <v>#VALUE!</v>
      </c>
    </row>
    <row r="69" spans="1:103" s="19" customFormat="1" ht="57.75" customHeight="1">
      <c r="A69" s="68" t="s">
        <v>198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37" t="s">
        <v>270</v>
      </c>
      <c r="AG69" s="37"/>
      <c r="AH69" s="37"/>
      <c r="AI69" s="37"/>
      <c r="AJ69" s="37"/>
      <c r="AK69" s="37"/>
      <c r="AL69" s="37" t="s">
        <v>196</v>
      </c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8" t="s">
        <v>33</v>
      </c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9">
        <v>9756.17</v>
      </c>
      <c r="BY69" s="39"/>
      <c r="BZ69" s="39"/>
      <c r="CA69" s="39"/>
      <c r="CB69" s="39"/>
      <c r="CC69" s="39"/>
      <c r="CD69" s="39"/>
      <c r="CE69" s="39"/>
      <c r="CF69" s="39">
        <f>CZ69-BX69</f>
        <v>-9756.17</v>
      </c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19" t="e">
        <f t="shared" si="7"/>
        <v>#VALUE!</v>
      </c>
    </row>
    <row r="70" spans="1:103" s="19" customFormat="1" ht="19.5" customHeight="1">
      <c r="A70" s="85" t="s">
        <v>46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31" t="s">
        <v>270</v>
      </c>
      <c r="AG70" s="31"/>
      <c r="AH70" s="31"/>
      <c r="AI70" s="31"/>
      <c r="AJ70" s="31"/>
      <c r="AK70" s="31"/>
      <c r="AL70" s="31" t="s">
        <v>50</v>
      </c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41">
        <f>BB71+BB76</f>
        <v>9928300</v>
      </c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32">
        <f>BX71+BX76</f>
        <v>9697311.649999999</v>
      </c>
      <c r="BY70" s="32"/>
      <c r="BZ70" s="32"/>
      <c r="CA70" s="32"/>
      <c r="CB70" s="32"/>
      <c r="CC70" s="32"/>
      <c r="CD70" s="32"/>
      <c r="CE70" s="32"/>
      <c r="CF70" s="32">
        <f>BB70-BX70</f>
        <v>230988.3500000015</v>
      </c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19">
        <f t="shared" si="7"/>
        <v>97.67343502915905</v>
      </c>
    </row>
    <row r="71" spans="1:103" s="19" customFormat="1" ht="32.25" customHeight="1">
      <c r="A71" s="102" t="s">
        <v>378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4"/>
      <c r="AF71" s="31" t="s">
        <v>270</v>
      </c>
      <c r="AG71" s="31"/>
      <c r="AH71" s="31"/>
      <c r="AI71" s="31"/>
      <c r="AJ71" s="31"/>
      <c r="AK71" s="31"/>
      <c r="AL71" s="31" t="s">
        <v>125</v>
      </c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41">
        <f>BB72</f>
        <v>3080800</v>
      </c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32">
        <f>BX72</f>
        <v>2826432.89</v>
      </c>
      <c r="BY71" s="32"/>
      <c r="BZ71" s="32"/>
      <c r="CA71" s="32"/>
      <c r="CB71" s="32"/>
      <c r="CC71" s="32"/>
      <c r="CD71" s="32"/>
      <c r="CE71" s="32"/>
      <c r="CF71" s="32">
        <f>BB71-BX71</f>
        <v>254367.10999999987</v>
      </c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19">
        <f t="shared" si="7"/>
        <v>91.7434721500909</v>
      </c>
    </row>
    <row r="72" spans="1:103" s="19" customFormat="1" ht="48" customHeight="1">
      <c r="A72" s="102" t="s">
        <v>379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4"/>
      <c r="AF72" s="31" t="s">
        <v>270</v>
      </c>
      <c r="AG72" s="31"/>
      <c r="AH72" s="31"/>
      <c r="AI72" s="31"/>
      <c r="AJ72" s="31"/>
      <c r="AK72" s="31"/>
      <c r="AL72" s="31" t="s">
        <v>402</v>
      </c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41">
        <v>3080800</v>
      </c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32">
        <f>BX73+BX74+BX75</f>
        <v>2826432.89</v>
      </c>
      <c r="BY72" s="32"/>
      <c r="BZ72" s="32"/>
      <c r="CA72" s="32"/>
      <c r="CB72" s="32"/>
      <c r="CC72" s="32"/>
      <c r="CD72" s="32"/>
      <c r="CE72" s="32"/>
      <c r="CF72" s="32">
        <f>BB72-BX72</f>
        <v>254367.10999999987</v>
      </c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19">
        <f t="shared" si="7"/>
        <v>91.7434721500909</v>
      </c>
    </row>
    <row r="73" spans="1:103" s="19" customFormat="1" ht="59.25" customHeight="1">
      <c r="A73" s="96" t="s">
        <v>377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37" t="s">
        <v>270</v>
      </c>
      <c r="AG73" s="37"/>
      <c r="AH73" s="37"/>
      <c r="AI73" s="37"/>
      <c r="AJ73" s="37"/>
      <c r="AK73" s="37"/>
      <c r="AL73" s="37" t="s">
        <v>376</v>
      </c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8" t="s">
        <v>33</v>
      </c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9">
        <v>2817114.14</v>
      </c>
      <c r="BY73" s="39"/>
      <c r="BZ73" s="39"/>
      <c r="CA73" s="39"/>
      <c r="CB73" s="39"/>
      <c r="CC73" s="39"/>
      <c r="CD73" s="39"/>
      <c r="CE73" s="39"/>
      <c r="CF73" s="39">
        <f>CX73-BX73</f>
        <v>-2817114.14</v>
      </c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19" t="e">
        <f t="shared" si="7"/>
        <v>#VALUE!</v>
      </c>
    </row>
    <row r="74" spans="1:103" s="19" customFormat="1" ht="45" customHeight="1">
      <c r="A74" s="105" t="s">
        <v>398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7"/>
      <c r="AF74" s="37" t="s">
        <v>270</v>
      </c>
      <c r="AG74" s="37"/>
      <c r="AH74" s="37"/>
      <c r="AI74" s="37"/>
      <c r="AJ74" s="37"/>
      <c r="AK74" s="37"/>
      <c r="AL74" s="37" t="s">
        <v>397</v>
      </c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8" t="s">
        <v>33</v>
      </c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9">
        <v>8818.75</v>
      </c>
      <c r="BY74" s="39"/>
      <c r="BZ74" s="39"/>
      <c r="CA74" s="39"/>
      <c r="CB74" s="39"/>
      <c r="CC74" s="39"/>
      <c r="CD74" s="39"/>
      <c r="CE74" s="39"/>
      <c r="CF74" s="39">
        <f>CX74-BX74</f>
        <v>-8818.75</v>
      </c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19" t="e">
        <f t="shared" si="7"/>
        <v>#VALUE!</v>
      </c>
    </row>
    <row r="75" spans="1:103" s="19" customFormat="1" ht="61.5" customHeight="1">
      <c r="A75" s="105" t="s">
        <v>218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7"/>
      <c r="AF75" s="37" t="s">
        <v>270</v>
      </c>
      <c r="AG75" s="37"/>
      <c r="AH75" s="37"/>
      <c r="AI75" s="37"/>
      <c r="AJ75" s="37"/>
      <c r="AK75" s="37"/>
      <c r="AL75" s="37" t="s">
        <v>217</v>
      </c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8" t="s">
        <v>33</v>
      </c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9">
        <v>500</v>
      </c>
      <c r="BY75" s="39"/>
      <c r="BZ75" s="39"/>
      <c r="CA75" s="39"/>
      <c r="CB75" s="39"/>
      <c r="CC75" s="39"/>
      <c r="CD75" s="39"/>
      <c r="CE75" s="39"/>
      <c r="CF75" s="39">
        <f>CX75-BX75</f>
        <v>-500</v>
      </c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19" t="e">
        <f>BX75/BB75*100</f>
        <v>#VALUE!</v>
      </c>
    </row>
    <row r="76" spans="1:103" s="19" customFormat="1" ht="33.75" customHeight="1">
      <c r="A76" s="102" t="s">
        <v>384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4"/>
      <c r="AF76" s="31" t="s">
        <v>270</v>
      </c>
      <c r="AG76" s="31"/>
      <c r="AH76" s="31"/>
      <c r="AI76" s="31"/>
      <c r="AJ76" s="31"/>
      <c r="AK76" s="31"/>
      <c r="AL76" s="31" t="s">
        <v>380</v>
      </c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41">
        <f>BB77</f>
        <v>6847500</v>
      </c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32">
        <f>BX77</f>
        <v>6870878.759999999</v>
      </c>
      <c r="BY76" s="32"/>
      <c r="BZ76" s="32"/>
      <c r="CA76" s="32"/>
      <c r="CB76" s="32"/>
      <c r="CC76" s="32"/>
      <c r="CD76" s="32"/>
      <c r="CE76" s="32"/>
      <c r="CF76" s="32">
        <f>BB76-BX76</f>
        <v>-23378.759999998845</v>
      </c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19">
        <f t="shared" si="7"/>
        <v>100.34142037239866</v>
      </c>
    </row>
    <row r="77" spans="1:103" s="19" customFormat="1" ht="48.75" customHeight="1">
      <c r="A77" s="108" t="s">
        <v>385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31" t="s">
        <v>270</v>
      </c>
      <c r="AG77" s="31"/>
      <c r="AH77" s="31"/>
      <c r="AI77" s="31"/>
      <c r="AJ77" s="31"/>
      <c r="AK77" s="31"/>
      <c r="AL77" s="31" t="s">
        <v>381</v>
      </c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41">
        <v>6847500</v>
      </c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32">
        <f>BX78+BX79+BX82+BX81</f>
        <v>6870878.759999999</v>
      </c>
      <c r="BY77" s="32"/>
      <c r="BZ77" s="32"/>
      <c r="CA77" s="32"/>
      <c r="CB77" s="32"/>
      <c r="CC77" s="32"/>
      <c r="CD77" s="32"/>
      <c r="CE77" s="32"/>
      <c r="CF77" s="32">
        <f>BB77-BX77</f>
        <v>-23378.759999998845</v>
      </c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19">
        <f t="shared" si="7"/>
        <v>100.34142037239866</v>
      </c>
    </row>
    <row r="78" spans="1:103" s="19" customFormat="1" ht="62.25" customHeight="1">
      <c r="A78" s="96" t="s">
        <v>386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37" t="s">
        <v>270</v>
      </c>
      <c r="AG78" s="37"/>
      <c r="AH78" s="37"/>
      <c r="AI78" s="37"/>
      <c r="AJ78" s="37"/>
      <c r="AK78" s="37"/>
      <c r="AL78" s="37" t="s">
        <v>382</v>
      </c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8" t="s">
        <v>33</v>
      </c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9">
        <v>6837284.26</v>
      </c>
      <c r="BY78" s="39"/>
      <c r="BZ78" s="39"/>
      <c r="CA78" s="39"/>
      <c r="CB78" s="39"/>
      <c r="CC78" s="39"/>
      <c r="CD78" s="39"/>
      <c r="CE78" s="39"/>
      <c r="CF78" s="39">
        <f>CZ78-BX78</f>
        <v>-6837284.26</v>
      </c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19" t="e">
        <f t="shared" si="7"/>
        <v>#VALUE!</v>
      </c>
    </row>
    <row r="79" spans="1:103" s="19" customFormat="1" ht="42" customHeight="1">
      <c r="A79" s="96" t="s">
        <v>387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37" t="s">
        <v>270</v>
      </c>
      <c r="AG79" s="37"/>
      <c r="AH79" s="37"/>
      <c r="AI79" s="37"/>
      <c r="AJ79" s="37"/>
      <c r="AK79" s="37"/>
      <c r="AL79" s="37" t="s">
        <v>383</v>
      </c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8" t="s">
        <v>33</v>
      </c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9">
        <v>22339.92</v>
      </c>
      <c r="BY79" s="39"/>
      <c r="BZ79" s="39"/>
      <c r="CA79" s="39"/>
      <c r="CB79" s="39"/>
      <c r="CC79" s="39"/>
      <c r="CD79" s="39"/>
      <c r="CE79" s="39"/>
      <c r="CF79" s="39">
        <f>CZ79-BX79</f>
        <v>-22339.92</v>
      </c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19" t="e">
        <f t="shared" si="7"/>
        <v>#VALUE!</v>
      </c>
    </row>
    <row r="80" spans="1:103" s="19" customFormat="1" ht="77.25" customHeight="1" hidden="1">
      <c r="A80" s="96" t="s">
        <v>55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37" t="s">
        <v>270</v>
      </c>
      <c r="AG80" s="37"/>
      <c r="AH80" s="37"/>
      <c r="AI80" s="37"/>
      <c r="AJ80" s="37"/>
      <c r="AK80" s="37"/>
      <c r="AL80" s="37" t="s">
        <v>56</v>
      </c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8" t="s">
        <v>33</v>
      </c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9" t="s">
        <v>33</v>
      </c>
      <c r="BY80" s="39"/>
      <c r="BZ80" s="39"/>
      <c r="CA80" s="39"/>
      <c r="CB80" s="39"/>
      <c r="CC80" s="39"/>
      <c r="CD80" s="39"/>
      <c r="CE80" s="39"/>
      <c r="CF80" s="39" t="s">
        <v>33</v>
      </c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19" t="e">
        <f aca="true" t="shared" si="8" ref="CY80:CY119">BX80/BB80*100</f>
        <v>#VALUE!</v>
      </c>
    </row>
    <row r="81" spans="1:103" s="19" customFormat="1" ht="75.75" customHeight="1">
      <c r="A81" s="96" t="s">
        <v>280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37" t="s">
        <v>270</v>
      </c>
      <c r="AG81" s="37"/>
      <c r="AH81" s="37"/>
      <c r="AI81" s="37"/>
      <c r="AJ81" s="37"/>
      <c r="AK81" s="37"/>
      <c r="AL81" s="37" t="s">
        <v>24</v>
      </c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8" t="s">
        <v>33</v>
      </c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9">
        <v>11252.06</v>
      </c>
      <c r="BY81" s="39"/>
      <c r="BZ81" s="39"/>
      <c r="CA81" s="39"/>
      <c r="CB81" s="39"/>
      <c r="CC81" s="39"/>
      <c r="CD81" s="39"/>
      <c r="CE81" s="39"/>
      <c r="CF81" s="39">
        <f>CZ81-BX81</f>
        <v>-11252.06</v>
      </c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19" t="e">
        <f>BX81/BB81*100</f>
        <v>#VALUE!</v>
      </c>
    </row>
    <row r="82" spans="1:103" s="19" customFormat="1" ht="48.75" customHeight="1">
      <c r="A82" s="96" t="s">
        <v>221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37" t="s">
        <v>270</v>
      </c>
      <c r="AG82" s="37"/>
      <c r="AH82" s="37"/>
      <c r="AI82" s="37"/>
      <c r="AJ82" s="37"/>
      <c r="AK82" s="37"/>
      <c r="AL82" s="37" t="s">
        <v>215</v>
      </c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8" t="s">
        <v>33</v>
      </c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9">
        <v>2.52</v>
      </c>
      <c r="BY82" s="39"/>
      <c r="BZ82" s="39"/>
      <c r="CA82" s="39"/>
      <c r="CB82" s="39"/>
      <c r="CC82" s="39"/>
      <c r="CD82" s="39"/>
      <c r="CE82" s="39"/>
      <c r="CF82" s="39">
        <f>CZ82-BX82</f>
        <v>-2.52</v>
      </c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19" t="e">
        <f t="shared" si="8"/>
        <v>#VALUE!</v>
      </c>
    </row>
    <row r="83" spans="1:103" s="19" customFormat="1" ht="49.5" customHeight="1">
      <c r="A83" s="70" t="s">
        <v>57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31" t="s">
        <v>270</v>
      </c>
      <c r="AG83" s="31"/>
      <c r="AH83" s="31"/>
      <c r="AI83" s="31"/>
      <c r="AJ83" s="31"/>
      <c r="AK83" s="31"/>
      <c r="AL83" s="31" t="s">
        <v>58</v>
      </c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41">
        <f>BB84+BB89</f>
        <v>578800</v>
      </c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32">
        <f>BX84+BX89</f>
        <v>590609.97</v>
      </c>
      <c r="BY83" s="32"/>
      <c r="BZ83" s="32"/>
      <c r="CA83" s="32"/>
      <c r="CB83" s="32"/>
      <c r="CC83" s="32"/>
      <c r="CD83" s="32"/>
      <c r="CE83" s="32"/>
      <c r="CF83" s="32">
        <f aca="true" t="shared" si="9" ref="CF83:CF92">BB83-BX83</f>
        <v>-11809.969999999972</v>
      </c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19">
        <f t="shared" si="8"/>
        <v>102.04042328956461</v>
      </c>
    </row>
    <row r="84" spans="1:103" s="19" customFormat="1" ht="102" customHeight="1">
      <c r="A84" s="70" t="s">
        <v>171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37" t="s">
        <v>270</v>
      </c>
      <c r="AG84" s="37"/>
      <c r="AH84" s="37"/>
      <c r="AI84" s="37"/>
      <c r="AJ84" s="37"/>
      <c r="AK84" s="37"/>
      <c r="AL84" s="31" t="s">
        <v>354</v>
      </c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41">
        <f>BB87+BB85</f>
        <v>533800</v>
      </c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32">
        <f>BX86+BX87</f>
        <v>559240.21</v>
      </c>
      <c r="BY84" s="32"/>
      <c r="BZ84" s="32"/>
      <c r="CA84" s="32"/>
      <c r="CB84" s="32"/>
      <c r="CC84" s="32"/>
      <c r="CD84" s="32"/>
      <c r="CE84" s="32"/>
      <c r="CF84" s="32">
        <f t="shared" si="9"/>
        <v>-25440.209999999963</v>
      </c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19">
        <f t="shared" si="8"/>
        <v>104.76586923941551</v>
      </c>
    </row>
    <row r="85" spans="1:103" s="19" customFormat="1" ht="87.75" customHeight="1">
      <c r="A85" s="34" t="s">
        <v>162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6"/>
      <c r="AF85" s="44" t="s">
        <v>270</v>
      </c>
      <c r="AG85" s="45"/>
      <c r="AH85" s="45"/>
      <c r="AI85" s="45"/>
      <c r="AJ85" s="45"/>
      <c r="AK85" s="46"/>
      <c r="AL85" s="44" t="s">
        <v>118</v>
      </c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6"/>
      <c r="BB85" s="47">
        <f>BB86</f>
        <v>349000</v>
      </c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9"/>
      <c r="BX85" s="115">
        <f>BX86</f>
        <v>309420.68</v>
      </c>
      <c r="BY85" s="116"/>
      <c r="BZ85" s="116"/>
      <c r="CA85" s="116"/>
      <c r="CB85" s="116"/>
      <c r="CC85" s="116"/>
      <c r="CD85" s="116"/>
      <c r="CE85" s="117"/>
      <c r="CF85" s="115">
        <f t="shared" si="9"/>
        <v>39579.32000000001</v>
      </c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7"/>
      <c r="CY85" s="19">
        <f>BX85/BB85*100</f>
        <v>88.65922063037249</v>
      </c>
    </row>
    <row r="86" spans="1:103" s="19" customFormat="1" ht="87.75" customHeight="1">
      <c r="A86" s="34" t="s">
        <v>429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6"/>
      <c r="AF86" s="44" t="s">
        <v>270</v>
      </c>
      <c r="AG86" s="45"/>
      <c r="AH86" s="45"/>
      <c r="AI86" s="45"/>
      <c r="AJ86" s="45"/>
      <c r="AK86" s="46"/>
      <c r="AL86" s="44" t="s">
        <v>119</v>
      </c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6"/>
      <c r="BB86" s="47">
        <v>349000</v>
      </c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9"/>
      <c r="BX86" s="115">
        <v>309420.68</v>
      </c>
      <c r="BY86" s="116"/>
      <c r="BZ86" s="116"/>
      <c r="CA86" s="116"/>
      <c r="CB86" s="116"/>
      <c r="CC86" s="116"/>
      <c r="CD86" s="116"/>
      <c r="CE86" s="117"/>
      <c r="CF86" s="115">
        <f t="shared" si="9"/>
        <v>39579.32000000001</v>
      </c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7"/>
      <c r="CY86" s="19">
        <f>BX86/BB86*100</f>
        <v>88.65922063037249</v>
      </c>
    </row>
    <row r="87" spans="1:103" s="20" customFormat="1" ht="48" customHeight="1">
      <c r="A87" s="33" t="s">
        <v>165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1" t="s">
        <v>270</v>
      </c>
      <c r="AG87" s="31"/>
      <c r="AH87" s="31"/>
      <c r="AI87" s="31"/>
      <c r="AJ87" s="31"/>
      <c r="AK87" s="31"/>
      <c r="AL87" s="31" t="s">
        <v>166</v>
      </c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41">
        <f>BB88</f>
        <v>184800</v>
      </c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32">
        <f>BX88</f>
        <v>249819.53</v>
      </c>
      <c r="BY87" s="32"/>
      <c r="BZ87" s="32"/>
      <c r="CA87" s="32"/>
      <c r="CB87" s="32"/>
      <c r="CC87" s="32"/>
      <c r="CD87" s="32"/>
      <c r="CE87" s="32"/>
      <c r="CF87" s="32">
        <f t="shared" si="9"/>
        <v>-65019.53</v>
      </c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20">
        <f>BX87/BB87*100</f>
        <v>135.18372835497837</v>
      </c>
    </row>
    <row r="88" spans="1:103" s="19" customFormat="1" ht="48" customHeight="1">
      <c r="A88" s="40" t="s">
        <v>430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31" t="s">
        <v>270</v>
      </c>
      <c r="AG88" s="31"/>
      <c r="AH88" s="31"/>
      <c r="AI88" s="31"/>
      <c r="AJ88" s="31"/>
      <c r="AK88" s="31"/>
      <c r="AL88" s="37" t="s">
        <v>167</v>
      </c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8">
        <v>184800</v>
      </c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9">
        <v>249819.53</v>
      </c>
      <c r="BY88" s="39"/>
      <c r="BZ88" s="39"/>
      <c r="CA88" s="39"/>
      <c r="CB88" s="39"/>
      <c r="CC88" s="39"/>
      <c r="CD88" s="39"/>
      <c r="CE88" s="39"/>
      <c r="CF88" s="39">
        <f t="shared" si="9"/>
        <v>-65019.53</v>
      </c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19">
        <f>BX88/BB88*100</f>
        <v>135.18372835497837</v>
      </c>
    </row>
    <row r="89" spans="1:103" s="20" customFormat="1" ht="48.75" customHeight="1">
      <c r="A89" s="33" t="s">
        <v>358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1" t="s">
        <v>270</v>
      </c>
      <c r="AG89" s="31"/>
      <c r="AH89" s="31"/>
      <c r="AI89" s="31"/>
      <c r="AJ89" s="31"/>
      <c r="AK89" s="31"/>
      <c r="AL89" s="31" t="s">
        <v>359</v>
      </c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41">
        <f>BB90</f>
        <v>45000</v>
      </c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32">
        <f>BX90</f>
        <v>31369.76</v>
      </c>
      <c r="BY89" s="32"/>
      <c r="BZ89" s="32"/>
      <c r="CA89" s="32"/>
      <c r="CB89" s="32"/>
      <c r="CC89" s="32"/>
      <c r="CD89" s="32"/>
      <c r="CE89" s="32"/>
      <c r="CF89" s="32">
        <f t="shared" si="9"/>
        <v>13630.240000000002</v>
      </c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19">
        <f t="shared" si="8"/>
        <v>69.71057777777777</v>
      </c>
    </row>
    <row r="90" spans="1:103" s="19" customFormat="1" ht="48" customHeight="1">
      <c r="A90" s="40" t="s">
        <v>361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31" t="s">
        <v>270</v>
      </c>
      <c r="AG90" s="31"/>
      <c r="AH90" s="31"/>
      <c r="AI90" s="31"/>
      <c r="AJ90" s="31"/>
      <c r="AK90" s="31"/>
      <c r="AL90" s="37" t="s">
        <v>360</v>
      </c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8">
        <f>BB91</f>
        <v>45000</v>
      </c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9">
        <f>BX91</f>
        <v>31369.76</v>
      </c>
      <c r="BY90" s="39"/>
      <c r="BZ90" s="39"/>
      <c r="CA90" s="39"/>
      <c r="CB90" s="39"/>
      <c r="CC90" s="39"/>
      <c r="CD90" s="39"/>
      <c r="CE90" s="39"/>
      <c r="CF90" s="39">
        <f t="shared" si="9"/>
        <v>13630.240000000002</v>
      </c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19">
        <f t="shared" si="8"/>
        <v>69.71057777777777</v>
      </c>
    </row>
    <row r="91" spans="1:103" s="19" customFormat="1" ht="60.75" customHeight="1">
      <c r="A91" s="40" t="s">
        <v>431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31" t="s">
        <v>270</v>
      </c>
      <c r="AG91" s="31"/>
      <c r="AH91" s="31"/>
      <c r="AI91" s="31"/>
      <c r="AJ91" s="31"/>
      <c r="AK91" s="31"/>
      <c r="AL91" s="37" t="s">
        <v>357</v>
      </c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8">
        <v>45000</v>
      </c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9">
        <v>31369.76</v>
      </c>
      <c r="BY91" s="39"/>
      <c r="BZ91" s="39"/>
      <c r="CA91" s="39"/>
      <c r="CB91" s="39"/>
      <c r="CC91" s="39"/>
      <c r="CD91" s="39"/>
      <c r="CE91" s="39"/>
      <c r="CF91" s="39">
        <f t="shared" si="9"/>
        <v>13630.240000000002</v>
      </c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19">
        <f t="shared" si="8"/>
        <v>69.71057777777777</v>
      </c>
    </row>
    <row r="92" spans="1:103" s="20" customFormat="1" ht="28.5" customHeight="1">
      <c r="A92" s="33" t="s">
        <v>170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1" t="s">
        <v>270</v>
      </c>
      <c r="AG92" s="31"/>
      <c r="AH92" s="31"/>
      <c r="AI92" s="31"/>
      <c r="AJ92" s="31"/>
      <c r="AK92" s="31"/>
      <c r="AL92" s="31" t="s">
        <v>168</v>
      </c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41">
        <f>BB98+BB96</f>
        <v>112000</v>
      </c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32">
        <f>BX96+BX93+BX98</f>
        <v>274400</v>
      </c>
      <c r="BY92" s="32"/>
      <c r="BZ92" s="32"/>
      <c r="CA92" s="32"/>
      <c r="CB92" s="32"/>
      <c r="CC92" s="32"/>
      <c r="CD92" s="32"/>
      <c r="CE92" s="32"/>
      <c r="CF92" s="32">
        <f t="shared" si="9"/>
        <v>-162400</v>
      </c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19">
        <f aca="true" t="shared" si="10" ref="CY92:CY99">BX92/BB92*100</f>
        <v>245.00000000000003</v>
      </c>
    </row>
    <row r="93" spans="1:103" s="20" customFormat="1" ht="68.25" customHeight="1">
      <c r="A93" s="33" t="s">
        <v>236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1" t="s">
        <v>270</v>
      </c>
      <c r="AG93" s="31"/>
      <c r="AH93" s="31"/>
      <c r="AI93" s="31"/>
      <c r="AJ93" s="31"/>
      <c r="AK93" s="31"/>
      <c r="AL93" s="31" t="s">
        <v>219</v>
      </c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41" t="s">
        <v>33</v>
      </c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32">
        <f>BX94</f>
        <v>18000</v>
      </c>
      <c r="BY93" s="32"/>
      <c r="BZ93" s="32"/>
      <c r="CA93" s="32"/>
      <c r="CB93" s="32"/>
      <c r="CC93" s="32"/>
      <c r="CD93" s="32"/>
      <c r="CE93" s="32"/>
      <c r="CF93" s="32">
        <f>-BX93</f>
        <v>-18000</v>
      </c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20" t="e">
        <f t="shared" si="10"/>
        <v>#VALUE!</v>
      </c>
    </row>
    <row r="94" spans="1:103" s="19" customFormat="1" ht="74.25" customHeight="1">
      <c r="A94" s="40" t="s">
        <v>237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37" t="s">
        <v>270</v>
      </c>
      <c r="AG94" s="37"/>
      <c r="AH94" s="37"/>
      <c r="AI94" s="37"/>
      <c r="AJ94" s="37"/>
      <c r="AK94" s="37"/>
      <c r="AL94" s="37" t="s">
        <v>220</v>
      </c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8" t="s">
        <v>33</v>
      </c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9">
        <f>BX95</f>
        <v>18000</v>
      </c>
      <c r="BY94" s="39"/>
      <c r="BZ94" s="39"/>
      <c r="CA94" s="39"/>
      <c r="CB94" s="39"/>
      <c r="CC94" s="39"/>
      <c r="CD94" s="39"/>
      <c r="CE94" s="39"/>
      <c r="CF94" s="39">
        <f>-BX94</f>
        <v>-18000</v>
      </c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19" t="e">
        <f t="shared" si="10"/>
        <v>#VALUE!</v>
      </c>
    </row>
    <row r="95" spans="1:103" s="19" customFormat="1" ht="94.5" customHeight="1">
      <c r="A95" s="40" t="s">
        <v>238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37" t="s">
        <v>270</v>
      </c>
      <c r="AG95" s="37"/>
      <c r="AH95" s="37"/>
      <c r="AI95" s="37"/>
      <c r="AJ95" s="37"/>
      <c r="AK95" s="37"/>
      <c r="AL95" s="37" t="s">
        <v>239</v>
      </c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8" t="s">
        <v>33</v>
      </c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9">
        <v>18000</v>
      </c>
      <c r="BY95" s="39"/>
      <c r="BZ95" s="39"/>
      <c r="CA95" s="39"/>
      <c r="CB95" s="39"/>
      <c r="CC95" s="39"/>
      <c r="CD95" s="39"/>
      <c r="CE95" s="39"/>
      <c r="CF95" s="39">
        <f>-BX95</f>
        <v>-18000</v>
      </c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19" t="e">
        <f t="shared" si="10"/>
        <v>#VALUE!</v>
      </c>
    </row>
    <row r="96" spans="1:103" s="19" customFormat="1" ht="45" customHeight="1">
      <c r="A96" s="40" t="s">
        <v>448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37" t="s">
        <v>270</v>
      </c>
      <c r="AG96" s="37"/>
      <c r="AH96" s="37"/>
      <c r="AI96" s="37"/>
      <c r="AJ96" s="37"/>
      <c r="AK96" s="37"/>
      <c r="AL96" s="37" t="s">
        <v>449</v>
      </c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8">
        <f>BB97</f>
        <v>100000</v>
      </c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9">
        <f>BX97</f>
        <v>182000</v>
      </c>
      <c r="BY96" s="39"/>
      <c r="BZ96" s="39"/>
      <c r="CA96" s="39"/>
      <c r="CB96" s="39"/>
      <c r="CC96" s="39"/>
      <c r="CD96" s="39"/>
      <c r="CE96" s="39"/>
      <c r="CF96" s="39">
        <f>-BX96</f>
        <v>-182000</v>
      </c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19">
        <f t="shared" si="10"/>
        <v>182</v>
      </c>
    </row>
    <row r="97" spans="1:103" s="19" customFormat="1" ht="62.25" customHeight="1">
      <c r="A97" s="40" t="s">
        <v>451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37" t="s">
        <v>270</v>
      </c>
      <c r="AG97" s="37"/>
      <c r="AH97" s="37"/>
      <c r="AI97" s="37"/>
      <c r="AJ97" s="37"/>
      <c r="AK97" s="37"/>
      <c r="AL97" s="37" t="s">
        <v>450</v>
      </c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8">
        <v>100000</v>
      </c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9">
        <v>182000</v>
      </c>
      <c r="BY97" s="39"/>
      <c r="BZ97" s="39"/>
      <c r="CA97" s="39"/>
      <c r="CB97" s="39"/>
      <c r="CC97" s="39"/>
      <c r="CD97" s="39"/>
      <c r="CE97" s="39"/>
      <c r="CF97" s="39">
        <f>-BX97</f>
        <v>-182000</v>
      </c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19">
        <f t="shared" si="10"/>
        <v>182</v>
      </c>
    </row>
    <row r="98" spans="1:103" s="19" customFormat="1" ht="31.5" customHeight="1">
      <c r="A98" s="40" t="s">
        <v>401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37" t="s">
        <v>270</v>
      </c>
      <c r="AG98" s="37"/>
      <c r="AH98" s="37"/>
      <c r="AI98" s="37"/>
      <c r="AJ98" s="37"/>
      <c r="AK98" s="37"/>
      <c r="AL98" s="37" t="s">
        <v>388</v>
      </c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8">
        <f>BB99</f>
        <v>12000</v>
      </c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9">
        <f>BX99</f>
        <v>74400</v>
      </c>
      <c r="BY98" s="39"/>
      <c r="BZ98" s="39"/>
      <c r="CA98" s="39"/>
      <c r="CB98" s="39"/>
      <c r="CC98" s="39"/>
      <c r="CD98" s="39"/>
      <c r="CE98" s="39"/>
      <c r="CF98" s="39">
        <f>BB98-BX98</f>
        <v>-62400</v>
      </c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19">
        <f t="shared" si="10"/>
        <v>620</v>
      </c>
    </row>
    <row r="99" spans="1:103" s="19" customFormat="1" ht="74.25" customHeight="1">
      <c r="A99" s="40" t="s">
        <v>400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37" t="s">
        <v>270</v>
      </c>
      <c r="AG99" s="37"/>
      <c r="AH99" s="37"/>
      <c r="AI99" s="37"/>
      <c r="AJ99" s="37"/>
      <c r="AK99" s="37"/>
      <c r="AL99" s="37" t="s">
        <v>399</v>
      </c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8">
        <v>12000</v>
      </c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9">
        <v>74400</v>
      </c>
      <c r="BY99" s="39"/>
      <c r="BZ99" s="39"/>
      <c r="CA99" s="39"/>
      <c r="CB99" s="39"/>
      <c r="CC99" s="39"/>
      <c r="CD99" s="39"/>
      <c r="CE99" s="39"/>
      <c r="CF99" s="39">
        <f>BB99-BX99</f>
        <v>-62400</v>
      </c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19">
        <f t="shared" si="10"/>
        <v>620</v>
      </c>
    </row>
    <row r="100" spans="1:103" s="20" customFormat="1" ht="28.5" customHeight="1">
      <c r="A100" s="33" t="s">
        <v>109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1" t="s">
        <v>270</v>
      </c>
      <c r="AG100" s="31"/>
      <c r="AH100" s="31"/>
      <c r="AI100" s="31"/>
      <c r="AJ100" s="31"/>
      <c r="AK100" s="31"/>
      <c r="AL100" s="31" t="s">
        <v>108</v>
      </c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41">
        <f>BB101</f>
        <v>62000</v>
      </c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32">
        <f>BX101</f>
        <v>8400</v>
      </c>
      <c r="BY100" s="32"/>
      <c r="BZ100" s="32"/>
      <c r="CA100" s="32"/>
      <c r="CB100" s="32"/>
      <c r="CC100" s="32"/>
      <c r="CD100" s="32"/>
      <c r="CE100" s="32"/>
      <c r="CF100" s="32">
        <f>BB100-BX100</f>
        <v>53600</v>
      </c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19">
        <f t="shared" si="8"/>
        <v>13.548387096774196</v>
      </c>
    </row>
    <row r="101" spans="1:103" s="20" customFormat="1" ht="28.5" customHeight="1">
      <c r="A101" s="40" t="s">
        <v>129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31" t="s">
        <v>270</v>
      </c>
      <c r="AG101" s="31"/>
      <c r="AH101" s="31"/>
      <c r="AI101" s="31"/>
      <c r="AJ101" s="31"/>
      <c r="AK101" s="31"/>
      <c r="AL101" s="37" t="s">
        <v>124</v>
      </c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8">
        <f>BB102</f>
        <v>62000</v>
      </c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9">
        <f>BX102</f>
        <v>8400</v>
      </c>
      <c r="BY101" s="39"/>
      <c r="BZ101" s="39"/>
      <c r="CA101" s="39"/>
      <c r="CB101" s="39"/>
      <c r="CC101" s="39"/>
      <c r="CD101" s="39"/>
      <c r="CE101" s="39"/>
      <c r="CF101" s="39">
        <f aca="true" t="shared" si="11" ref="CF101:CF107">BB101-BX101</f>
        <v>53600</v>
      </c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19">
        <f t="shared" si="8"/>
        <v>13.548387096774196</v>
      </c>
    </row>
    <row r="102" spans="1:103" s="19" customFormat="1" ht="28.5" customHeight="1">
      <c r="A102" s="40" t="s">
        <v>432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31" t="s">
        <v>270</v>
      </c>
      <c r="AG102" s="31"/>
      <c r="AH102" s="31"/>
      <c r="AI102" s="31"/>
      <c r="AJ102" s="31"/>
      <c r="AK102" s="31"/>
      <c r="AL102" s="37" t="s">
        <v>128</v>
      </c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8">
        <v>62000</v>
      </c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9">
        <v>8400</v>
      </c>
      <c r="BY102" s="39"/>
      <c r="BZ102" s="39"/>
      <c r="CA102" s="39"/>
      <c r="CB102" s="39"/>
      <c r="CC102" s="39"/>
      <c r="CD102" s="39"/>
      <c r="CE102" s="39"/>
      <c r="CF102" s="39">
        <f t="shared" si="11"/>
        <v>53600</v>
      </c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19">
        <f t="shared" si="8"/>
        <v>13.548387096774196</v>
      </c>
    </row>
    <row r="103" spans="1:103" s="19" customFormat="1" ht="30" customHeight="1">
      <c r="A103" s="85" t="s">
        <v>59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31" t="s">
        <v>270</v>
      </c>
      <c r="AG103" s="31"/>
      <c r="AH103" s="31"/>
      <c r="AI103" s="31"/>
      <c r="AJ103" s="31"/>
      <c r="AK103" s="31"/>
      <c r="AL103" s="31" t="s">
        <v>60</v>
      </c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41">
        <f>BB104</f>
        <v>32169500</v>
      </c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32">
        <f>BX104</f>
        <v>18170857</v>
      </c>
      <c r="BY103" s="32"/>
      <c r="BZ103" s="32"/>
      <c r="CA103" s="32"/>
      <c r="CB103" s="32"/>
      <c r="CC103" s="32"/>
      <c r="CD103" s="32"/>
      <c r="CE103" s="32"/>
      <c r="CF103" s="32">
        <f>BB103-BX103</f>
        <v>13998643</v>
      </c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19">
        <f t="shared" si="8"/>
        <v>56.484735541428996</v>
      </c>
    </row>
    <row r="104" spans="1:103" s="19" customFormat="1" ht="42" customHeight="1">
      <c r="A104" s="109" t="s">
        <v>61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31" t="s">
        <v>270</v>
      </c>
      <c r="AG104" s="31"/>
      <c r="AH104" s="31"/>
      <c r="AI104" s="31"/>
      <c r="AJ104" s="31"/>
      <c r="AK104" s="31"/>
      <c r="AL104" s="31" t="s">
        <v>62</v>
      </c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41">
        <f>BB111+BB116+BB108</f>
        <v>32169500</v>
      </c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32">
        <f>BX108+BX111+BX116</f>
        <v>18170857</v>
      </c>
      <c r="BY104" s="32"/>
      <c r="BZ104" s="32"/>
      <c r="CA104" s="32"/>
      <c r="CB104" s="32"/>
      <c r="CC104" s="32"/>
      <c r="CD104" s="32"/>
      <c r="CE104" s="32"/>
      <c r="CF104" s="32">
        <f t="shared" si="11"/>
        <v>13998643</v>
      </c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19">
        <f t="shared" si="8"/>
        <v>56.484735541428996</v>
      </c>
    </row>
    <row r="105" spans="1:103" s="19" customFormat="1" ht="77.25" customHeight="1" hidden="1">
      <c r="A105" s="69" t="s">
        <v>63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31" t="s">
        <v>270</v>
      </c>
      <c r="AG105" s="31"/>
      <c r="AH105" s="31"/>
      <c r="AI105" s="31"/>
      <c r="AJ105" s="31"/>
      <c r="AK105" s="31"/>
      <c r="AL105" s="31" t="s">
        <v>64</v>
      </c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41" t="str">
        <f>BB106</f>
        <v>-</v>
      </c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32">
        <f>BX106</f>
        <v>0</v>
      </c>
      <c r="BY105" s="32"/>
      <c r="BZ105" s="32"/>
      <c r="CA105" s="32"/>
      <c r="CB105" s="32"/>
      <c r="CC105" s="32"/>
      <c r="CD105" s="32"/>
      <c r="CE105" s="32"/>
      <c r="CF105" s="32" t="e">
        <f t="shared" si="11"/>
        <v>#VALUE!</v>
      </c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19" t="e">
        <f t="shared" si="8"/>
        <v>#VALUE!</v>
      </c>
    </row>
    <row r="106" spans="1:103" s="19" customFormat="1" ht="77.25" customHeight="1" hidden="1">
      <c r="A106" s="110" t="s">
        <v>65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37" t="s">
        <v>270</v>
      </c>
      <c r="AG106" s="37"/>
      <c r="AH106" s="37"/>
      <c r="AI106" s="37"/>
      <c r="AJ106" s="37"/>
      <c r="AK106" s="37"/>
      <c r="AL106" s="37" t="s">
        <v>66</v>
      </c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8" t="str">
        <f>BB107</f>
        <v>-</v>
      </c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9"/>
      <c r="BY106" s="39"/>
      <c r="BZ106" s="39"/>
      <c r="CA106" s="39"/>
      <c r="CB106" s="39"/>
      <c r="CC106" s="39"/>
      <c r="CD106" s="39"/>
      <c r="CE106" s="39"/>
      <c r="CF106" s="32" t="e">
        <f t="shared" si="11"/>
        <v>#VALUE!</v>
      </c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19" t="e">
        <f t="shared" si="8"/>
        <v>#VALUE!</v>
      </c>
    </row>
    <row r="107" spans="1:103" s="19" customFormat="1" ht="77.25" customHeight="1" hidden="1">
      <c r="A107" s="110" t="s">
        <v>67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37" t="s">
        <v>270</v>
      </c>
      <c r="AG107" s="37"/>
      <c r="AH107" s="37"/>
      <c r="AI107" s="37"/>
      <c r="AJ107" s="37"/>
      <c r="AK107" s="37"/>
      <c r="AL107" s="37" t="s">
        <v>68</v>
      </c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8" t="s">
        <v>33</v>
      </c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9"/>
      <c r="BY107" s="39"/>
      <c r="BZ107" s="39"/>
      <c r="CA107" s="39"/>
      <c r="CB107" s="39"/>
      <c r="CC107" s="39"/>
      <c r="CD107" s="39"/>
      <c r="CE107" s="39"/>
      <c r="CF107" s="32" t="e">
        <f t="shared" si="11"/>
        <v>#VALUE!</v>
      </c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19" t="e">
        <f t="shared" si="8"/>
        <v>#VALUE!</v>
      </c>
    </row>
    <row r="108" spans="1:103" s="19" customFormat="1" ht="33.75" customHeight="1">
      <c r="A108" s="69" t="s">
        <v>341</v>
      </c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31" t="s">
        <v>270</v>
      </c>
      <c r="AG108" s="31"/>
      <c r="AH108" s="31"/>
      <c r="AI108" s="31"/>
      <c r="AJ108" s="31"/>
      <c r="AK108" s="31"/>
      <c r="AL108" s="31" t="s">
        <v>199</v>
      </c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41">
        <f>BB109</f>
        <v>1807000</v>
      </c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32">
        <f>BX109</f>
        <v>1245500</v>
      </c>
      <c r="BY108" s="32"/>
      <c r="BZ108" s="32"/>
      <c r="CA108" s="32"/>
      <c r="CB108" s="32"/>
      <c r="CC108" s="32"/>
      <c r="CD108" s="32"/>
      <c r="CE108" s="32"/>
      <c r="CF108" s="32">
        <f>BB108-BX108</f>
        <v>561500</v>
      </c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19">
        <f>BX108/BB108*100</f>
        <v>68.92639734366352</v>
      </c>
    </row>
    <row r="109" spans="1:103" s="19" customFormat="1" ht="22.5" customHeight="1">
      <c r="A109" s="110" t="s">
        <v>340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37" t="s">
        <v>270</v>
      </c>
      <c r="AG109" s="37"/>
      <c r="AH109" s="37"/>
      <c r="AI109" s="37"/>
      <c r="AJ109" s="37"/>
      <c r="AK109" s="37"/>
      <c r="AL109" s="37" t="s">
        <v>339</v>
      </c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8">
        <f>BB110</f>
        <v>1807000</v>
      </c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9">
        <f>BX110</f>
        <v>1245500</v>
      </c>
      <c r="BY109" s="39"/>
      <c r="BZ109" s="39"/>
      <c r="CA109" s="39"/>
      <c r="CB109" s="39"/>
      <c r="CC109" s="39"/>
      <c r="CD109" s="39"/>
      <c r="CE109" s="39"/>
      <c r="CF109" s="39">
        <f>BB109-BX109</f>
        <v>561500</v>
      </c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19">
        <f>BX109/BB109*100</f>
        <v>68.92639734366352</v>
      </c>
    </row>
    <row r="110" spans="1:103" s="19" customFormat="1" ht="35.25" customHeight="1">
      <c r="A110" s="110" t="s">
        <v>435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37" t="s">
        <v>270</v>
      </c>
      <c r="AG110" s="37"/>
      <c r="AH110" s="37"/>
      <c r="AI110" s="37"/>
      <c r="AJ110" s="37"/>
      <c r="AK110" s="37"/>
      <c r="AL110" s="37" t="s">
        <v>339</v>
      </c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8">
        <v>1807000</v>
      </c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9">
        <v>1245500</v>
      </c>
      <c r="BY110" s="39"/>
      <c r="BZ110" s="39"/>
      <c r="CA110" s="39"/>
      <c r="CB110" s="39"/>
      <c r="CC110" s="39"/>
      <c r="CD110" s="39"/>
      <c r="CE110" s="39"/>
      <c r="CF110" s="39">
        <f>BB110-BX110</f>
        <v>561500</v>
      </c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19">
        <f>BX110/BB110*100</f>
        <v>68.92639734366352</v>
      </c>
    </row>
    <row r="111" spans="1:103" s="19" customFormat="1" ht="33" customHeight="1">
      <c r="A111" s="69" t="s">
        <v>69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31" t="s">
        <v>270</v>
      </c>
      <c r="AG111" s="31"/>
      <c r="AH111" s="31"/>
      <c r="AI111" s="31"/>
      <c r="AJ111" s="31"/>
      <c r="AK111" s="31"/>
      <c r="AL111" s="31" t="s">
        <v>70</v>
      </c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41">
        <f>BB112+BB114</f>
        <v>445000</v>
      </c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32">
        <f>BX112+BX114</f>
        <v>445000</v>
      </c>
      <c r="BY111" s="32"/>
      <c r="BZ111" s="32"/>
      <c r="CA111" s="32"/>
      <c r="CB111" s="32"/>
      <c r="CC111" s="32"/>
      <c r="CD111" s="32"/>
      <c r="CE111" s="32"/>
      <c r="CF111" s="32" t="s">
        <v>33</v>
      </c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19">
        <f t="shared" si="8"/>
        <v>100</v>
      </c>
    </row>
    <row r="112" spans="1:103" s="19" customFormat="1" ht="42.75" customHeight="1">
      <c r="A112" s="110" t="s">
        <v>71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37" t="s">
        <v>270</v>
      </c>
      <c r="AG112" s="37"/>
      <c r="AH112" s="37"/>
      <c r="AI112" s="37"/>
      <c r="AJ112" s="37"/>
      <c r="AK112" s="37"/>
      <c r="AL112" s="37" t="s">
        <v>72</v>
      </c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8">
        <f>BB113</f>
        <v>444800</v>
      </c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9">
        <f>BX113</f>
        <v>444800</v>
      </c>
      <c r="BY112" s="39"/>
      <c r="BZ112" s="39"/>
      <c r="CA112" s="39"/>
      <c r="CB112" s="39"/>
      <c r="CC112" s="39"/>
      <c r="CD112" s="39"/>
      <c r="CE112" s="39"/>
      <c r="CF112" s="39" t="s">
        <v>33</v>
      </c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19">
        <f t="shared" si="8"/>
        <v>100</v>
      </c>
    </row>
    <row r="113" spans="1:103" s="19" customFormat="1" ht="47.25" customHeight="1">
      <c r="A113" s="110" t="s">
        <v>434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37" t="s">
        <v>270</v>
      </c>
      <c r="AG113" s="37"/>
      <c r="AH113" s="37"/>
      <c r="AI113" s="37"/>
      <c r="AJ113" s="37"/>
      <c r="AK113" s="37"/>
      <c r="AL113" s="37" t="s">
        <v>73</v>
      </c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8">
        <v>444800</v>
      </c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9">
        <v>444800</v>
      </c>
      <c r="BY113" s="39"/>
      <c r="BZ113" s="39"/>
      <c r="CA113" s="39"/>
      <c r="CB113" s="39"/>
      <c r="CC113" s="39"/>
      <c r="CD113" s="39"/>
      <c r="CE113" s="39"/>
      <c r="CF113" s="39" t="s">
        <v>33</v>
      </c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19">
        <f t="shared" si="8"/>
        <v>100</v>
      </c>
    </row>
    <row r="114" spans="1:103" s="19" customFormat="1" ht="41.25" customHeight="1">
      <c r="A114" s="110" t="s">
        <v>111</v>
      </c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37" t="s">
        <v>270</v>
      </c>
      <c r="AG114" s="37"/>
      <c r="AH114" s="37"/>
      <c r="AI114" s="37"/>
      <c r="AJ114" s="37"/>
      <c r="AK114" s="37"/>
      <c r="AL114" s="37" t="s">
        <v>112</v>
      </c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8">
        <f>BB115</f>
        <v>200</v>
      </c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9">
        <f>BX115</f>
        <v>200</v>
      </c>
      <c r="BY114" s="39"/>
      <c r="BZ114" s="39"/>
      <c r="CA114" s="39"/>
      <c r="CB114" s="39"/>
      <c r="CC114" s="39"/>
      <c r="CD114" s="39"/>
      <c r="CE114" s="39"/>
      <c r="CF114" s="39" t="s">
        <v>33</v>
      </c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19">
        <f t="shared" si="8"/>
        <v>100</v>
      </c>
    </row>
    <row r="115" spans="1:103" s="19" customFormat="1" ht="45" customHeight="1">
      <c r="A115" s="110" t="s">
        <v>433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37" t="s">
        <v>270</v>
      </c>
      <c r="AG115" s="37"/>
      <c r="AH115" s="37"/>
      <c r="AI115" s="37"/>
      <c r="AJ115" s="37"/>
      <c r="AK115" s="37"/>
      <c r="AL115" s="37" t="s">
        <v>110</v>
      </c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8">
        <v>200</v>
      </c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9">
        <v>200</v>
      </c>
      <c r="BY115" s="39"/>
      <c r="BZ115" s="39"/>
      <c r="CA115" s="39"/>
      <c r="CB115" s="39"/>
      <c r="CC115" s="39"/>
      <c r="CD115" s="39"/>
      <c r="CE115" s="39"/>
      <c r="CF115" s="39" t="s">
        <v>33</v>
      </c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19">
        <f t="shared" si="8"/>
        <v>100</v>
      </c>
    </row>
    <row r="116" spans="1:103" s="19" customFormat="1" ht="23.25" customHeight="1">
      <c r="A116" s="69" t="s">
        <v>74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31" t="s">
        <v>270</v>
      </c>
      <c r="AG116" s="31"/>
      <c r="AH116" s="31"/>
      <c r="AI116" s="31"/>
      <c r="AJ116" s="31"/>
      <c r="AK116" s="31"/>
      <c r="AL116" s="31" t="s">
        <v>75</v>
      </c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41">
        <f>BB117</f>
        <v>29917500</v>
      </c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32">
        <f>BX117</f>
        <v>16480357</v>
      </c>
      <c r="BY116" s="32"/>
      <c r="BZ116" s="32"/>
      <c r="CA116" s="32"/>
      <c r="CB116" s="32"/>
      <c r="CC116" s="32"/>
      <c r="CD116" s="32"/>
      <c r="CE116" s="32"/>
      <c r="CF116" s="32">
        <f>BB116-BX116</f>
        <v>13437143</v>
      </c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19">
        <f t="shared" si="8"/>
        <v>55.08600986044957</v>
      </c>
    </row>
    <row r="117" spans="1:103" s="19" customFormat="1" ht="34.5" customHeight="1">
      <c r="A117" s="110" t="s">
        <v>76</v>
      </c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37" t="s">
        <v>270</v>
      </c>
      <c r="AG117" s="37"/>
      <c r="AH117" s="37"/>
      <c r="AI117" s="37"/>
      <c r="AJ117" s="37"/>
      <c r="AK117" s="37"/>
      <c r="AL117" s="37" t="s">
        <v>77</v>
      </c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8">
        <f>BB118</f>
        <v>29917500</v>
      </c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9">
        <f>BX118</f>
        <v>16480357</v>
      </c>
      <c r="BY117" s="39"/>
      <c r="BZ117" s="39"/>
      <c r="CA117" s="39"/>
      <c r="CB117" s="39"/>
      <c r="CC117" s="39"/>
      <c r="CD117" s="39"/>
      <c r="CE117" s="39"/>
      <c r="CF117" s="39">
        <f>BB117-BX117</f>
        <v>13437143</v>
      </c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19">
        <f t="shared" si="8"/>
        <v>55.08600986044957</v>
      </c>
    </row>
    <row r="118" spans="1:103" s="19" customFormat="1" ht="33.75" customHeight="1">
      <c r="A118" s="110" t="s">
        <v>437</v>
      </c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37" t="s">
        <v>270</v>
      </c>
      <c r="AG118" s="37"/>
      <c r="AH118" s="37"/>
      <c r="AI118" s="37"/>
      <c r="AJ118" s="37"/>
      <c r="AK118" s="37"/>
      <c r="AL118" s="37" t="s">
        <v>78</v>
      </c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8">
        <v>29917500</v>
      </c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9">
        <f>12870357+3610000</f>
        <v>16480357</v>
      </c>
      <c r="BY118" s="39"/>
      <c r="BZ118" s="39"/>
      <c r="CA118" s="39"/>
      <c r="CB118" s="39"/>
      <c r="CC118" s="39"/>
      <c r="CD118" s="39"/>
      <c r="CE118" s="39"/>
      <c r="CF118" s="39">
        <f>BB118-BX118</f>
        <v>13437143</v>
      </c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19">
        <f t="shared" si="8"/>
        <v>55.08600986044957</v>
      </c>
    </row>
    <row r="119" ht="12.75">
      <c r="CY119" s="2" t="e">
        <f t="shared" si="8"/>
        <v>#DIV/0!</v>
      </c>
    </row>
  </sheetData>
  <sheetProtection/>
  <mergeCells count="657">
    <mergeCell ref="BX81:CE81"/>
    <mergeCell ref="CF81:CX81"/>
    <mergeCell ref="A81:AE81"/>
    <mergeCell ref="AF81:AK81"/>
    <mergeCell ref="AL81:BA81"/>
    <mergeCell ref="BB81:BW81"/>
    <mergeCell ref="AL51:BA51"/>
    <mergeCell ref="BB51:BW51"/>
    <mergeCell ref="BX51:CE51"/>
    <mergeCell ref="CF51:CX51"/>
    <mergeCell ref="BX82:CE82"/>
    <mergeCell ref="CF82:CX82"/>
    <mergeCell ref="A75:AE75"/>
    <mergeCell ref="AF75:AK75"/>
    <mergeCell ref="AL75:BA75"/>
    <mergeCell ref="BB75:BW75"/>
    <mergeCell ref="BX75:CE75"/>
    <mergeCell ref="CF75:CX75"/>
    <mergeCell ref="A82:AE82"/>
    <mergeCell ref="AF82:AK82"/>
    <mergeCell ref="BX22:CE22"/>
    <mergeCell ref="CF22:CX22"/>
    <mergeCell ref="A22:AE22"/>
    <mergeCell ref="AF22:AK22"/>
    <mergeCell ref="AL22:BA22"/>
    <mergeCell ref="BB22:BW22"/>
    <mergeCell ref="AL64:BA64"/>
    <mergeCell ref="BB64:BW64"/>
    <mergeCell ref="AL59:BA59"/>
    <mergeCell ref="BB59:BW59"/>
    <mergeCell ref="AL61:BA61"/>
    <mergeCell ref="BB61:BW61"/>
    <mergeCell ref="AL60:BA60"/>
    <mergeCell ref="BB60:BW60"/>
    <mergeCell ref="BX64:CE64"/>
    <mergeCell ref="CF64:CX64"/>
    <mergeCell ref="AL63:BA63"/>
    <mergeCell ref="BB63:BW63"/>
    <mergeCell ref="BX63:CE63"/>
    <mergeCell ref="CF63:CX63"/>
    <mergeCell ref="AL62:BA62"/>
    <mergeCell ref="BB62:BW62"/>
    <mergeCell ref="AL80:BA80"/>
    <mergeCell ref="BB80:BW80"/>
    <mergeCell ref="AL78:BA78"/>
    <mergeCell ref="BB78:BW78"/>
    <mergeCell ref="AL74:BA74"/>
    <mergeCell ref="BB74:BW74"/>
    <mergeCell ref="AL72:BA72"/>
    <mergeCell ref="BB72:BW72"/>
    <mergeCell ref="BX55:CE55"/>
    <mergeCell ref="CF55:CX55"/>
    <mergeCell ref="BX62:CE62"/>
    <mergeCell ref="CF62:CX62"/>
    <mergeCell ref="BX60:CE60"/>
    <mergeCell ref="CF60:CX60"/>
    <mergeCell ref="BX61:CE61"/>
    <mergeCell ref="CF61:CX61"/>
    <mergeCell ref="BX59:CE59"/>
    <mergeCell ref="CF59:CX59"/>
    <mergeCell ref="CF50:CX50"/>
    <mergeCell ref="BX54:CE54"/>
    <mergeCell ref="CF54:CX54"/>
    <mergeCell ref="BX52:CE52"/>
    <mergeCell ref="CF52:CX52"/>
    <mergeCell ref="BX53:CE53"/>
    <mergeCell ref="CF53:CX53"/>
    <mergeCell ref="AL50:BA50"/>
    <mergeCell ref="BB50:BW50"/>
    <mergeCell ref="A54:AE54"/>
    <mergeCell ref="AF54:AK54"/>
    <mergeCell ref="AL54:BA54"/>
    <mergeCell ref="BB54:BW54"/>
    <mergeCell ref="AL52:BA52"/>
    <mergeCell ref="BB52:BW52"/>
    <mergeCell ref="AL53:BA53"/>
    <mergeCell ref="BB53:BW53"/>
    <mergeCell ref="A61:AE61"/>
    <mergeCell ref="AF61:AK61"/>
    <mergeCell ref="A65:AE65"/>
    <mergeCell ref="AF65:AK65"/>
    <mergeCell ref="A63:AE63"/>
    <mergeCell ref="AF63:AK63"/>
    <mergeCell ref="A64:AE64"/>
    <mergeCell ref="AF64:AK64"/>
    <mergeCell ref="BX29:CE29"/>
    <mergeCell ref="CF29:CX29"/>
    <mergeCell ref="AL45:BA45"/>
    <mergeCell ref="BB45:BW45"/>
    <mergeCell ref="BX38:CE38"/>
    <mergeCell ref="CF38:CX38"/>
    <mergeCell ref="BX36:CE36"/>
    <mergeCell ref="CF36:CX36"/>
    <mergeCell ref="AL40:BA40"/>
    <mergeCell ref="BB40:BW40"/>
    <mergeCell ref="A29:AE29"/>
    <mergeCell ref="AF29:AK29"/>
    <mergeCell ref="AL29:BA29"/>
    <mergeCell ref="BB29:BW29"/>
    <mergeCell ref="A43:AE43"/>
    <mergeCell ref="AF43:AK43"/>
    <mergeCell ref="A62:AE62"/>
    <mergeCell ref="AF62:AK62"/>
    <mergeCell ref="A49:AE49"/>
    <mergeCell ref="AF49:AK49"/>
    <mergeCell ref="A60:AE60"/>
    <mergeCell ref="AF60:AK60"/>
    <mergeCell ref="A59:AE59"/>
    <mergeCell ref="AF59:AK59"/>
    <mergeCell ref="AL39:BA39"/>
    <mergeCell ref="BB39:BW39"/>
    <mergeCell ref="BX39:CE39"/>
    <mergeCell ref="CF39:CX39"/>
    <mergeCell ref="A66:AE66"/>
    <mergeCell ref="AF66:AK66"/>
    <mergeCell ref="A67:AE67"/>
    <mergeCell ref="AF67:AK67"/>
    <mergeCell ref="AL85:BA85"/>
    <mergeCell ref="BB85:BW85"/>
    <mergeCell ref="AL83:BA83"/>
    <mergeCell ref="BB83:BW83"/>
    <mergeCell ref="AL84:BA84"/>
    <mergeCell ref="BB84:BW84"/>
    <mergeCell ref="AL82:BA82"/>
    <mergeCell ref="BB82:BW82"/>
    <mergeCell ref="AL77:BA77"/>
    <mergeCell ref="BB77:BW77"/>
    <mergeCell ref="AL79:BA79"/>
    <mergeCell ref="BB79:BW79"/>
    <mergeCell ref="AL73:BA73"/>
    <mergeCell ref="BB73:BW73"/>
    <mergeCell ref="AL76:BA76"/>
    <mergeCell ref="BB76:BW76"/>
    <mergeCell ref="CF45:CX45"/>
    <mergeCell ref="AL58:BA58"/>
    <mergeCell ref="BB58:BW58"/>
    <mergeCell ref="AL49:BA49"/>
    <mergeCell ref="BB49:BW49"/>
    <mergeCell ref="BX46:CE46"/>
    <mergeCell ref="CF46:CX46"/>
    <mergeCell ref="AL46:BA46"/>
    <mergeCell ref="BB46:BW46"/>
    <mergeCell ref="BX49:CE49"/>
    <mergeCell ref="AL41:BA41"/>
    <mergeCell ref="BB41:BW41"/>
    <mergeCell ref="BX41:CE41"/>
    <mergeCell ref="BX45:CE45"/>
    <mergeCell ref="AL44:BA44"/>
    <mergeCell ref="BB44:BW44"/>
    <mergeCell ref="AL43:BA43"/>
    <mergeCell ref="BB43:BW43"/>
    <mergeCell ref="BX44:CE44"/>
    <mergeCell ref="BX37:CE37"/>
    <mergeCell ref="CF37:CX37"/>
    <mergeCell ref="BX35:CE35"/>
    <mergeCell ref="CF35:CX35"/>
    <mergeCell ref="BX31:CE31"/>
    <mergeCell ref="CF31:CX31"/>
    <mergeCell ref="BX32:CE32"/>
    <mergeCell ref="CF32:CX32"/>
    <mergeCell ref="CF44:CX44"/>
    <mergeCell ref="BX40:CE40"/>
    <mergeCell ref="CF40:CX40"/>
    <mergeCell ref="BX42:CE42"/>
    <mergeCell ref="CF42:CX42"/>
    <mergeCell ref="CF41:CX41"/>
    <mergeCell ref="CF43:CX43"/>
    <mergeCell ref="BX43:CE43"/>
    <mergeCell ref="A33:AE33"/>
    <mergeCell ref="AF33:AK33"/>
    <mergeCell ref="AL33:BA33"/>
    <mergeCell ref="BB33:BW33"/>
    <mergeCell ref="A34:AE34"/>
    <mergeCell ref="AF34:AK34"/>
    <mergeCell ref="AL55:BA55"/>
    <mergeCell ref="BB55:BW55"/>
    <mergeCell ref="A44:AE44"/>
    <mergeCell ref="AF44:AK44"/>
    <mergeCell ref="A40:AE40"/>
    <mergeCell ref="AF40:AK40"/>
    <mergeCell ref="A35:AE35"/>
    <mergeCell ref="AF35:AK35"/>
    <mergeCell ref="AL71:BA71"/>
    <mergeCell ref="BB71:BW71"/>
    <mergeCell ref="AL69:BA69"/>
    <mergeCell ref="BB69:BW69"/>
    <mergeCell ref="AL70:BA70"/>
    <mergeCell ref="BB70:BW70"/>
    <mergeCell ref="BX71:CE71"/>
    <mergeCell ref="CF71:CX71"/>
    <mergeCell ref="BX68:CE68"/>
    <mergeCell ref="CF68:CX68"/>
    <mergeCell ref="CF70:CX70"/>
    <mergeCell ref="BX67:CE67"/>
    <mergeCell ref="CF67:CX67"/>
    <mergeCell ref="BX69:CE69"/>
    <mergeCell ref="CF69:CX69"/>
    <mergeCell ref="BX91:CE91"/>
    <mergeCell ref="CF91:CX91"/>
    <mergeCell ref="BX90:CE90"/>
    <mergeCell ref="CF90:CX90"/>
    <mergeCell ref="BX84:CE84"/>
    <mergeCell ref="CF84:CX84"/>
    <mergeCell ref="BX87:CE87"/>
    <mergeCell ref="CF87:CX87"/>
    <mergeCell ref="BX86:CE86"/>
    <mergeCell ref="CF86:CX86"/>
    <mergeCell ref="BX89:CE89"/>
    <mergeCell ref="CF89:CX89"/>
    <mergeCell ref="BX73:CE73"/>
    <mergeCell ref="CF73:CX73"/>
    <mergeCell ref="BX79:CE79"/>
    <mergeCell ref="CF79:CX79"/>
    <mergeCell ref="BX80:CE80"/>
    <mergeCell ref="CF80:CX80"/>
    <mergeCell ref="BX85:CE85"/>
    <mergeCell ref="CF85:CX85"/>
    <mergeCell ref="A55:AE55"/>
    <mergeCell ref="AF55:AK55"/>
    <mergeCell ref="A50:AE50"/>
    <mergeCell ref="AF50:AK50"/>
    <mergeCell ref="A52:AE52"/>
    <mergeCell ref="AF52:AK52"/>
    <mergeCell ref="A53:AE53"/>
    <mergeCell ref="AF53:AK53"/>
    <mergeCell ref="A51:AE51"/>
    <mergeCell ref="AF51:AK51"/>
    <mergeCell ref="A45:AE45"/>
    <mergeCell ref="AF45:AK45"/>
    <mergeCell ref="A47:AE47"/>
    <mergeCell ref="AF47:AK47"/>
    <mergeCell ref="A46:AE46"/>
    <mergeCell ref="AF46:AK46"/>
    <mergeCell ref="A19:AE19"/>
    <mergeCell ref="AF19:AK19"/>
    <mergeCell ref="A20:AE20"/>
    <mergeCell ref="AF20:AK20"/>
    <mergeCell ref="A113:AE113"/>
    <mergeCell ref="AF113:AK113"/>
    <mergeCell ref="A36:AE36"/>
    <mergeCell ref="AF36:AK36"/>
    <mergeCell ref="A38:AE38"/>
    <mergeCell ref="AF38:AK38"/>
    <mergeCell ref="A37:AE37"/>
    <mergeCell ref="AF37:AK37"/>
    <mergeCell ref="A78:AE78"/>
    <mergeCell ref="AF78:AK78"/>
    <mergeCell ref="A118:AE118"/>
    <mergeCell ref="AF118:AK118"/>
    <mergeCell ref="A114:AE114"/>
    <mergeCell ref="AF114:AK114"/>
    <mergeCell ref="A117:AE117"/>
    <mergeCell ref="AF117:AK117"/>
    <mergeCell ref="A115:AE115"/>
    <mergeCell ref="AF115:AK115"/>
    <mergeCell ref="A116:AE116"/>
    <mergeCell ref="AF116:AK116"/>
    <mergeCell ref="BX116:CE116"/>
    <mergeCell ref="CF116:CX116"/>
    <mergeCell ref="BX118:CE118"/>
    <mergeCell ref="CF118:CX118"/>
    <mergeCell ref="BX117:CE117"/>
    <mergeCell ref="CF117:CX117"/>
    <mergeCell ref="AL118:BA118"/>
    <mergeCell ref="BB118:BW118"/>
    <mergeCell ref="AL117:BA117"/>
    <mergeCell ref="BB117:BW117"/>
    <mergeCell ref="AL114:BA114"/>
    <mergeCell ref="BB114:BW114"/>
    <mergeCell ref="AL113:BA113"/>
    <mergeCell ref="BB113:BW113"/>
    <mergeCell ref="AL116:BA116"/>
    <mergeCell ref="BB116:BW116"/>
    <mergeCell ref="AL115:BA115"/>
    <mergeCell ref="BB115:BW115"/>
    <mergeCell ref="BX114:CE114"/>
    <mergeCell ref="CF114:CX114"/>
    <mergeCell ref="BX115:CE115"/>
    <mergeCell ref="CF115:CX115"/>
    <mergeCell ref="BX113:CE113"/>
    <mergeCell ref="CF113:CX113"/>
    <mergeCell ref="A111:AE111"/>
    <mergeCell ref="AF111:AK111"/>
    <mergeCell ref="BX112:CE112"/>
    <mergeCell ref="CF112:CX112"/>
    <mergeCell ref="AL112:BA112"/>
    <mergeCell ref="BB112:BW112"/>
    <mergeCell ref="A112:AE112"/>
    <mergeCell ref="AF112:AK112"/>
    <mergeCell ref="BX108:CE108"/>
    <mergeCell ref="CF108:CX108"/>
    <mergeCell ref="AL106:BA106"/>
    <mergeCell ref="BB106:BW106"/>
    <mergeCell ref="AL107:BA107"/>
    <mergeCell ref="BB107:BW107"/>
    <mergeCell ref="BX106:CE106"/>
    <mergeCell ref="CF106:CX106"/>
    <mergeCell ref="A110:AE110"/>
    <mergeCell ref="AF110:AK110"/>
    <mergeCell ref="A106:AE106"/>
    <mergeCell ref="AF106:AK106"/>
    <mergeCell ref="A107:AE107"/>
    <mergeCell ref="AF107:AK107"/>
    <mergeCell ref="A108:AE108"/>
    <mergeCell ref="AF108:AK108"/>
    <mergeCell ref="A109:AE109"/>
    <mergeCell ref="AF109:AK109"/>
    <mergeCell ref="BX111:CE111"/>
    <mergeCell ref="CF111:CX111"/>
    <mergeCell ref="BX110:CE110"/>
    <mergeCell ref="CF110:CX110"/>
    <mergeCell ref="AL111:BA111"/>
    <mergeCell ref="BB111:BW111"/>
    <mergeCell ref="A102:AE102"/>
    <mergeCell ref="AF102:AK102"/>
    <mergeCell ref="AL102:BA102"/>
    <mergeCell ref="BB102:BW102"/>
    <mergeCell ref="A104:AE104"/>
    <mergeCell ref="AF104:AK104"/>
    <mergeCell ref="AL110:BA110"/>
    <mergeCell ref="BB110:BW110"/>
    <mergeCell ref="A101:AE101"/>
    <mergeCell ref="AF101:AK101"/>
    <mergeCell ref="BX107:CE107"/>
    <mergeCell ref="CF107:CX107"/>
    <mergeCell ref="AL101:BA101"/>
    <mergeCell ref="BB101:BW101"/>
    <mergeCell ref="A103:AE103"/>
    <mergeCell ref="AF103:AK103"/>
    <mergeCell ref="AL103:BA103"/>
    <mergeCell ref="BB103:BW103"/>
    <mergeCell ref="A100:AE100"/>
    <mergeCell ref="AF100:AK100"/>
    <mergeCell ref="A92:AE92"/>
    <mergeCell ref="AF92:AK92"/>
    <mergeCell ref="A99:AE99"/>
    <mergeCell ref="AF99:AK99"/>
    <mergeCell ref="A98:AE98"/>
    <mergeCell ref="AF98:AK98"/>
    <mergeCell ref="A97:AE97"/>
    <mergeCell ref="AF97:AK97"/>
    <mergeCell ref="A91:AE91"/>
    <mergeCell ref="AF91:AK91"/>
    <mergeCell ref="A89:AE89"/>
    <mergeCell ref="AF89:AK89"/>
    <mergeCell ref="A90:AE90"/>
    <mergeCell ref="AF90:AK90"/>
    <mergeCell ref="A48:AE48"/>
    <mergeCell ref="AF48:AK48"/>
    <mergeCell ref="A83:AE83"/>
    <mergeCell ref="AF83:AK83"/>
    <mergeCell ref="A69:AE69"/>
    <mergeCell ref="AF69:AK69"/>
    <mergeCell ref="A68:AE68"/>
    <mergeCell ref="AF68:AK68"/>
    <mergeCell ref="A58:AE58"/>
    <mergeCell ref="AF58:AK58"/>
    <mergeCell ref="A41:AE41"/>
    <mergeCell ref="AF41:AK41"/>
    <mergeCell ref="A39:AE39"/>
    <mergeCell ref="AF39:AK39"/>
    <mergeCell ref="A79:AE79"/>
    <mergeCell ref="AF79:AK79"/>
    <mergeCell ref="A74:AE74"/>
    <mergeCell ref="AF74:AK74"/>
    <mergeCell ref="A76:AE76"/>
    <mergeCell ref="AF76:AK76"/>
    <mergeCell ref="A77:AE77"/>
    <mergeCell ref="AF77:AK77"/>
    <mergeCell ref="A73:AE73"/>
    <mergeCell ref="AF73:AK73"/>
    <mergeCell ref="A70:AE70"/>
    <mergeCell ref="AF70:AK70"/>
    <mergeCell ref="A71:AE71"/>
    <mergeCell ref="AF71:AK71"/>
    <mergeCell ref="A72:AE72"/>
    <mergeCell ref="AF72:AK72"/>
    <mergeCell ref="A87:AE87"/>
    <mergeCell ref="AF87:AK87"/>
    <mergeCell ref="A85:AE85"/>
    <mergeCell ref="AF85:AK85"/>
    <mergeCell ref="A86:AE86"/>
    <mergeCell ref="AF86:AK86"/>
    <mergeCell ref="A80:AE80"/>
    <mergeCell ref="AF80:AK80"/>
    <mergeCell ref="A18:AE18"/>
    <mergeCell ref="AF18:AK18"/>
    <mergeCell ref="A32:AE32"/>
    <mergeCell ref="AF32:AK32"/>
    <mergeCell ref="A31:AE31"/>
    <mergeCell ref="AF31:AK31"/>
    <mergeCell ref="A23:AE23"/>
    <mergeCell ref="AF23:AK23"/>
    <mergeCell ref="BX18:CE18"/>
    <mergeCell ref="CF18:CX18"/>
    <mergeCell ref="AL20:BA20"/>
    <mergeCell ref="BB20:BW20"/>
    <mergeCell ref="AL18:BA18"/>
    <mergeCell ref="BB18:BW18"/>
    <mergeCell ref="AL19:BA19"/>
    <mergeCell ref="BB19:BW19"/>
    <mergeCell ref="BX20:CE20"/>
    <mergeCell ref="CF20:CX20"/>
    <mergeCell ref="BB21:BW21"/>
    <mergeCell ref="A27:AE27"/>
    <mergeCell ref="AF27:AK27"/>
    <mergeCell ref="A24:AE24"/>
    <mergeCell ref="AF24:AK24"/>
    <mergeCell ref="A21:AE21"/>
    <mergeCell ref="AF21:AK21"/>
    <mergeCell ref="AL27:BA27"/>
    <mergeCell ref="BB27:BW27"/>
    <mergeCell ref="A25:AE25"/>
    <mergeCell ref="CF34:CX34"/>
    <mergeCell ref="BX19:CE19"/>
    <mergeCell ref="CF19:CX19"/>
    <mergeCell ref="BX24:CE24"/>
    <mergeCell ref="CF24:CX24"/>
    <mergeCell ref="BX21:CE21"/>
    <mergeCell ref="CF21:CX21"/>
    <mergeCell ref="BX33:CE33"/>
    <mergeCell ref="CF33:CX33"/>
    <mergeCell ref="BX25:CE25"/>
    <mergeCell ref="AL17:BA17"/>
    <mergeCell ref="BB17:BW17"/>
    <mergeCell ref="BX34:CE34"/>
    <mergeCell ref="AL23:BA23"/>
    <mergeCell ref="BB23:BW23"/>
    <mergeCell ref="AL34:BA34"/>
    <mergeCell ref="BB34:BW34"/>
    <mergeCell ref="AL24:BA24"/>
    <mergeCell ref="BB24:BW24"/>
    <mergeCell ref="AL21:BA21"/>
    <mergeCell ref="BX23:CE23"/>
    <mergeCell ref="CF23:CX23"/>
    <mergeCell ref="BX27:CE27"/>
    <mergeCell ref="CF27:CX27"/>
    <mergeCell ref="BX26:CE26"/>
    <mergeCell ref="CF26:CX26"/>
    <mergeCell ref="CF25:CX25"/>
    <mergeCell ref="A16:AE16"/>
    <mergeCell ref="A15:AE15"/>
    <mergeCell ref="A17:AE17"/>
    <mergeCell ref="BX13:CE13"/>
    <mergeCell ref="BX14:CE14"/>
    <mergeCell ref="A13:AE13"/>
    <mergeCell ref="AF13:AK13"/>
    <mergeCell ref="AL13:BA13"/>
    <mergeCell ref="BB13:BW13"/>
    <mergeCell ref="AF17:AK17"/>
    <mergeCell ref="A14:AE14"/>
    <mergeCell ref="AF14:AK14"/>
    <mergeCell ref="AL14:BA14"/>
    <mergeCell ref="BB14:BW14"/>
    <mergeCell ref="BX12:CE12"/>
    <mergeCell ref="CF12:CX12"/>
    <mergeCell ref="CH10:CY10"/>
    <mergeCell ref="BX17:CE17"/>
    <mergeCell ref="CF17:CX17"/>
    <mergeCell ref="CF15:CX16"/>
    <mergeCell ref="CF13:CX13"/>
    <mergeCell ref="CF14:CX14"/>
    <mergeCell ref="A12:AE12"/>
    <mergeCell ref="AF12:AK12"/>
    <mergeCell ref="AL12:BA12"/>
    <mergeCell ref="BB12:BW12"/>
    <mergeCell ref="CH8:CY8"/>
    <mergeCell ref="CH9:CY9"/>
    <mergeCell ref="CC8:CF8"/>
    <mergeCell ref="A11:CR11"/>
    <mergeCell ref="A9:AF9"/>
    <mergeCell ref="CH3:CY3"/>
    <mergeCell ref="CH4:CY4"/>
    <mergeCell ref="CH6:CY6"/>
    <mergeCell ref="S7:BY7"/>
    <mergeCell ref="CH7:CY7"/>
    <mergeCell ref="BT5:BV5"/>
    <mergeCell ref="CH5:CY5"/>
    <mergeCell ref="BO4:CF4"/>
    <mergeCell ref="AK5:AQ5"/>
    <mergeCell ref="AR5:BA5"/>
    <mergeCell ref="BP5:BS5"/>
    <mergeCell ref="A8:AQ8"/>
    <mergeCell ref="AR8:BY8"/>
    <mergeCell ref="BX70:CE70"/>
    <mergeCell ref="BB67:BW67"/>
    <mergeCell ref="AL66:BA66"/>
    <mergeCell ref="BB66:BW66"/>
    <mergeCell ref="AL65:BA65"/>
    <mergeCell ref="AL68:BA68"/>
    <mergeCell ref="BB68:BW68"/>
    <mergeCell ref="BX83:CE83"/>
    <mergeCell ref="CF83:CX83"/>
    <mergeCell ref="A96:AE96"/>
    <mergeCell ref="AF96:AK96"/>
    <mergeCell ref="BX88:CE88"/>
    <mergeCell ref="CF88:CX88"/>
    <mergeCell ref="A88:AE88"/>
    <mergeCell ref="AF88:AK88"/>
    <mergeCell ref="A84:AE84"/>
    <mergeCell ref="AF84:AK84"/>
    <mergeCell ref="BB97:BW97"/>
    <mergeCell ref="BX97:CE97"/>
    <mergeCell ref="CF97:CX97"/>
    <mergeCell ref="BX92:CE92"/>
    <mergeCell ref="CF92:CX92"/>
    <mergeCell ref="BX96:CE96"/>
    <mergeCell ref="CF96:CX96"/>
    <mergeCell ref="BX94:CE94"/>
    <mergeCell ref="CF94:CX94"/>
    <mergeCell ref="BX95:CE95"/>
    <mergeCell ref="BX100:CE100"/>
    <mergeCell ref="CF100:CX100"/>
    <mergeCell ref="AL98:BA98"/>
    <mergeCell ref="BB98:BW98"/>
    <mergeCell ref="BX99:CE99"/>
    <mergeCell ref="CF99:CX99"/>
    <mergeCell ref="BX98:CE98"/>
    <mergeCell ref="CF98:CX98"/>
    <mergeCell ref="AL100:BA100"/>
    <mergeCell ref="BB100:BW100"/>
    <mergeCell ref="BX101:CE101"/>
    <mergeCell ref="CF101:CX101"/>
    <mergeCell ref="BX105:CE105"/>
    <mergeCell ref="CF105:CX105"/>
    <mergeCell ref="BX104:CE104"/>
    <mergeCell ref="CF104:CX104"/>
    <mergeCell ref="BX102:CE102"/>
    <mergeCell ref="CF102:CX102"/>
    <mergeCell ref="A105:AE105"/>
    <mergeCell ref="AF105:AK105"/>
    <mergeCell ref="AL105:BA105"/>
    <mergeCell ref="BB105:BW105"/>
    <mergeCell ref="AL104:BA104"/>
    <mergeCell ref="BB104:BW104"/>
    <mergeCell ref="AL109:BA109"/>
    <mergeCell ref="BB109:BW109"/>
    <mergeCell ref="AL108:BA108"/>
    <mergeCell ref="BB108:BW108"/>
    <mergeCell ref="BX109:CE109"/>
    <mergeCell ref="CF109:CX109"/>
    <mergeCell ref="A42:AE42"/>
    <mergeCell ref="AF42:AK42"/>
    <mergeCell ref="AL42:BA42"/>
    <mergeCell ref="BB42:BW42"/>
    <mergeCell ref="BX103:CE103"/>
    <mergeCell ref="CF103:CX103"/>
    <mergeCell ref="AL99:BA99"/>
    <mergeCell ref="BB99:BW99"/>
    <mergeCell ref="BX28:CE28"/>
    <mergeCell ref="CF28:CX28"/>
    <mergeCell ref="BB65:BW65"/>
    <mergeCell ref="AL67:BA67"/>
    <mergeCell ref="AL32:BA32"/>
    <mergeCell ref="BB32:BW32"/>
    <mergeCell ref="AL31:BA31"/>
    <mergeCell ref="BB31:BW31"/>
    <mergeCell ref="AL36:BA36"/>
    <mergeCell ref="BB36:BW36"/>
    <mergeCell ref="AL37:BA37"/>
    <mergeCell ref="BB37:BW37"/>
    <mergeCell ref="A28:AE28"/>
    <mergeCell ref="AF28:AK28"/>
    <mergeCell ref="AL28:BA28"/>
    <mergeCell ref="BB28:BW28"/>
    <mergeCell ref="A30:AE30"/>
    <mergeCell ref="AF30:AK30"/>
    <mergeCell ref="AL30:BA30"/>
    <mergeCell ref="BB30:BW30"/>
    <mergeCell ref="AL48:BA48"/>
    <mergeCell ref="BB48:BW48"/>
    <mergeCell ref="BX30:CE30"/>
    <mergeCell ref="CF30:CX30"/>
    <mergeCell ref="AL47:BA47"/>
    <mergeCell ref="BB47:BW47"/>
    <mergeCell ref="AL38:BA38"/>
    <mergeCell ref="BB38:BW38"/>
    <mergeCell ref="AL35:BA35"/>
    <mergeCell ref="BB35:BW35"/>
    <mergeCell ref="BX47:CE47"/>
    <mergeCell ref="CF47:CX47"/>
    <mergeCell ref="BX66:CE66"/>
    <mergeCell ref="CF66:CX66"/>
    <mergeCell ref="BX65:CE65"/>
    <mergeCell ref="CF65:CX65"/>
    <mergeCell ref="CF49:CX49"/>
    <mergeCell ref="BX48:CE48"/>
    <mergeCell ref="CF48:CX48"/>
    <mergeCell ref="BX50:CE50"/>
    <mergeCell ref="AL88:BA88"/>
    <mergeCell ref="BB88:BW88"/>
    <mergeCell ref="AL90:BA90"/>
    <mergeCell ref="BB90:BW90"/>
    <mergeCell ref="AF15:AK16"/>
    <mergeCell ref="AL15:BA16"/>
    <mergeCell ref="BB15:BW16"/>
    <mergeCell ref="BX15:CE16"/>
    <mergeCell ref="AL97:BA97"/>
    <mergeCell ref="BB2:CX2"/>
    <mergeCell ref="AL86:BA86"/>
    <mergeCell ref="BB86:BW86"/>
    <mergeCell ref="AL89:BA89"/>
    <mergeCell ref="BB89:BW89"/>
    <mergeCell ref="AL87:BA87"/>
    <mergeCell ref="BB87:BW87"/>
    <mergeCell ref="AL91:BA91"/>
    <mergeCell ref="BB91:BW91"/>
    <mergeCell ref="AL96:BA96"/>
    <mergeCell ref="BB96:BW96"/>
    <mergeCell ref="AL92:BA92"/>
    <mergeCell ref="BB92:BW92"/>
    <mergeCell ref="AF25:AK25"/>
    <mergeCell ref="AL25:BA25"/>
    <mergeCell ref="BB25:BW25"/>
    <mergeCell ref="A26:AE26"/>
    <mergeCell ref="AF26:AK26"/>
    <mergeCell ref="AL26:BA26"/>
    <mergeCell ref="BB26:BW26"/>
    <mergeCell ref="A56:AE56"/>
    <mergeCell ref="AF56:AK56"/>
    <mergeCell ref="AL56:BA56"/>
    <mergeCell ref="BB56:BW56"/>
    <mergeCell ref="BX56:CE56"/>
    <mergeCell ref="CF56:CX56"/>
    <mergeCell ref="BX58:CE58"/>
    <mergeCell ref="CF58:CX58"/>
    <mergeCell ref="BX57:CE57"/>
    <mergeCell ref="CF57:CX57"/>
    <mergeCell ref="BX72:CE72"/>
    <mergeCell ref="CF72:CX72"/>
    <mergeCell ref="BX74:CE74"/>
    <mergeCell ref="CF74:CX74"/>
    <mergeCell ref="BX76:CE76"/>
    <mergeCell ref="CF76:CX76"/>
    <mergeCell ref="BX78:CE78"/>
    <mergeCell ref="CF78:CX78"/>
    <mergeCell ref="BX77:CE77"/>
    <mergeCell ref="CF77:CX77"/>
    <mergeCell ref="BX93:CE93"/>
    <mergeCell ref="CF93:CX93"/>
    <mergeCell ref="A94:AE94"/>
    <mergeCell ref="AF94:AK94"/>
    <mergeCell ref="AL94:BA94"/>
    <mergeCell ref="BB94:BW94"/>
    <mergeCell ref="A93:AE93"/>
    <mergeCell ref="AF93:AK93"/>
    <mergeCell ref="AL93:BA93"/>
    <mergeCell ref="BB93:BW93"/>
    <mergeCell ref="CF95:CX95"/>
    <mergeCell ref="A95:AE95"/>
    <mergeCell ref="AF95:AK95"/>
    <mergeCell ref="AL95:BA95"/>
    <mergeCell ref="BB95:BW95"/>
    <mergeCell ref="A57:AE57"/>
    <mergeCell ref="AF57:AK57"/>
    <mergeCell ref="AL57:BA57"/>
    <mergeCell ref="BB57:BW57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8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102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112"/>
  <sheetViews>
    <sheetView tabSelected="1" view="pageBreakPreview" zoomScaleSheetLayoutView="100" zoomScalePageLayoutView="0" workbookViewId="0" topLeftCell="A106">
      <selection activeCell="AT107" sqref="AT107:BJ107"/>
    </sheetView>
  </sheetViews>
  <sheetFormatPr defaultColWidth="0.875" defaultRowHeight="12.75"/>
  <cols>
    <col min="1" max="28" width="0.875" style="5" customWidth="1"/>
    <col min="29" max="29" width="17.25390625" style="5" customWidth="1"/>
    <col min="30" max="30" width="0" style="5" hidden="1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1.625" style="5" customWidth="1"/>
    <col min="45" max="45" width="0" style="5" hidden="1" customWidth="1"/>
    <col min="46" max="61" width="0.875" style="5" customWidth="1"/>
    <col min="62" max="62" width="2.875" style="5" customWidth="1"/>
    <col min="63" max="73" width="0.875" style="5" customWidth="1"/>
    <col min="74" max="74" width="6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5.12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79</v>
      </c>
    </row>
    <row r="2" spans="1:85" ht="12.75">
      <c r="A2" s="142" t="s">
        <v>80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s="22" customFormat="1" ht="28.5" customHeight="1">
      <c r="A4" s="82" t="s">
        <v>265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 t="s">
        <v>266</v>
      </c>
      <c r="AF4" s="82"/>
      <c r="AG4" s="82"/>
      <c r="AH4" s="82"/>
      <c r="AI4" s="82"/>
      <c r="AJ4" s="82"/>
      <c r="AK4" s="82" t="s">
        <v>81</v>
      </c>
      <c r="AL4" s="82"/>
      <c r="AM4" s="82"/>
      <c r="AN4" s="82"/>
      <c r="AO4" s="82"/>
      <c r="AP4" s="82"/>
      <c r="AQ4" s="82"/>
      <c r="AR4" s="82"/>
      <c r="AS4" s="82"/>
      <c r="AT4" s="82" t="s">
        <v>267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 t="s">
        <v>268</v>
      </c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 t="s">
        <v>269</v>
      </c>
      <c r="BX4" s="82"/>
      <c r="BY4" s="82"/>
      <c r="BZ4" s="82"/>
      <c r="CA4" s="82"/>
      <c r="CB4" s="82"/>
      <c r="CC4" s="82"/>
      <c r="CD4" s="82"/>
      <c r="CE4" s="82"/>
      <c r="CF4" s="82"/>
      <c r="CG4" s="82"/>
    </row>
    <row r="5" spans="1:85" s="22" customFormat="1" ht="56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</row>
    <row r="6" spans="1:85" s="22" customFormat="1" ht="12.75">
      <c r="A6" s="89">
        <v>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>
        <v>2</v>
      </c>
      <c r="AF6" s="89"/>
      <c r="AG6" s="89"/>
      <c r="AH6" s="89"/>
      <c r="AI6" s="89"/>
      <c r="AJ6" s="89"/>
      <c r="AK6" s="89">
        <v>3</v>
      </c>
      <c r="AL6" s="89"/>
      <c r="AM6" s="89"/>
      <c r="AN6" s="89"/>
      <c r="AO6" s="89"/>
      <c r="AP6" s="89"/>
      <c r="AQ6" s="89"/>
      <c r="AR6" s="89"/>
      <c r="AS6" s="89"/>
      <c r="AT6" s="89">
        <v>4</v>
      </c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>
        <v>5</v>
      </c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>
        <v>6</v>
      </c>
      <c r="BX6" s="89"/>
      <c r="BY6" s="89"/>
      <c r="BZ6" s="89"/>
      <c r="CA6" s="89"/>
      <c r="CB6" s="89"/>
      <c r="CC6" s="89"/>
      <c r="CD6" s="89"/>
      <c r="CE6" s="89"/>
      <c r="CF6" s="89"/>
      <c r="CG6" s="89"/>
    </row>
    <row r="7" spans="1:129" s="20" customFormat="1" ht="32.25" customHeight="1">
      <c r="A7" s="70" t="s">
        <v>134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143" t="s">
        <v>82</v>
      </c>
      <c r="AF7" s="143"/>
      <c r="AG7" s="143"/>
      <c r="AH7" s="143"/>
      <c r="AI7" s="143"/>
      <c r="AJ7" s="143"/>
      <c r="AK7" s="144" t="s">
        <v>83</v>
      </c>
      <c r="AL7" s="145"/>
      <c r="AM7" s="145"/>
      <c r="AN7" s="145"/>
      <c r="AO7" s="145"/>
      <c r="AP7" s="145"/>
      <c r="AQ7" s="145"/>
      <c r="AR7" s="145"/>
      <c r="AS7" s="146"/>
      <c r="AT7" s="147">
        <f>SUM(AT8:BJ107)</f>
        <v>63522853.38</v>
      </c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>
        <f>SUM(BK8:BV107)</f>
        <v>42388958.97000001</v>
      </c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>
        <f>AT7-BK7</f>
        <v>21133894.40999999</v>
      </c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20">
        <f>BK7/AT7*100</f>
        <v>66.73025016119011</v>
      </c>
      <c r="CJ7" s="155"/>
      <c r="CK7" s="155"/>
      <c r="CL7" s="155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</row>
    <row r="8" spans="1:85" s="22" customFormat="1" ht="12.75">
      <c r="A8" s="170" t="s">
        <v>271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2"/>
      <c r="AE8" s="173">
        <v>200</v>
      </c>
      <c r="AF8" s="174"/>
      <c r="AG8" s="174"/>
      <c r="AH8" s="174"/>
      <c r="AI8" s="174"/>
      <c r="AJ8" s="175"/>
      <c r="AK8" s="179" t="s">
        <v>328</v>
      </c>
      <c r="AL8" s="180"/>
      <c r="AM8" s="180"/>
      <c r="AN8" s="180"/>
      <c r="AO8" s="180"/>
      <c r="AP8" s="180"/>
      <c r="AQ8" s="180"/>
      <c r="AR8" s="180"/>
      <c r="AS8" s="181"/>
      <c r="AT8" s="148">
        <v>722800</v>
      </c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50"/>
      <c r="BK8" s="148">
        <v>558350.22</v>
      </c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50"/>
      <c r="BW8" s="148">
        <f>AT8-BK8</f>
        <v>164449.78000000003</v>
      </c>
      <c r="BX8" s="149"/>
      <c r="BY8" s="149"/>
      <c r="BZ8" s="149"/>
      <c r="CA8" s="149"/>
      <c r="CB8" s="149"/>
      <c r="CC8" s="149"/>
      <c r="CD8" s="149"/>
      <c r="CE8" s="149"/>
      <c r="CF8" s="149"/>
      <c r="CG8" s="150"/>
    </row>
    <row r="9" spans="1:129" s="19" customFormat="1" ht="123" customHeight="1">
      <c r="A9" s="169" t="s">
        <v>48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76"/>
      <c r="AF9" s="177"/>
      <c r="AG9" s="177"/>
      <c r="AH9" s="177"/>
      <c r="AI9" s="177"/>
      <c r="AJ9" s="178"/>
      <c r="AK9" s="182"/>
      <c r="AL9" s="183"/>
      <c r="AM9" s="183"/>
      <c r="AN9" s="183"/>
      <c r="AO9" s="183"/>
      <c r="AP9" s="183"/>
      <c r="AQ9" s="183"/>
      <c r="AR9" s="183"/>
      <c r="AS9" s="184"/>
      <c r="AT9" s="151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3"/>
      <c r="BK9" s="151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3"/>
      <c r="BW9" s="151"/>
      <c r="BX9" s="152"/>
      <c r="BY9" s="152"/>
      <c r="BZ9" s="152"/>
      <c r="CA9" s="152"/>
      <c r="CB9" s="152"/>
      <c r="CC9" s="152"/>
      <c r="CD9" s="152"/>
      <c r="CE9" s="152"/>
      <c r="CF9" s="152"/>
      <c r="CG9" s="153"/>
      <c r="CH9" s="20">
        <f>BK8/AT8*100</f>
        <v>77.24823187603764</v>
      </c>
      <c r="CJ9" s="24"/>
      <c r="CK9" s="24"/>
      <c r="CL9" s="24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</row>
    <row r="10" spans="1:129" s="19" customFormat="1" ht="134.25" customHeight="1">
      <c r="A10" s="68" t="s">
        <v>326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126">
        <v>200</v>
      </c>
      <c r="AF10" s="126"/>
      <c r="AG10" s="126"/>
      <c r="AH10" s="126"/>
      <c r="AI10" s="126"/>
      <c r="AJ10" s="126"/>
      <c r="AK10" s="123" t="s">
        <v>329</v>
      </c>
      <c r="AL10" s="123"/>
      <c r="AM10" s="123"/>
      <c r="AN10" s="123"/>
      <c r="AO10" s="123"/>
      <c r="AP10" s="123"/>
      <c r="AQ10" s="123"/>
      <c r="AR10" s="123"/>
      <c r="AS10" s="123"/>
      <c r="AT10" s="124">
        <v>218000</v>
      </c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>
        <v>191683.29</v>
      </c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>
        <f>AT10-BK10</f>
        <v>26316.709999999992</v>
      </c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20">
        <f aca="true" t="shared" si="0" ref="CH10:CH58">BK10/AT10*100</f>
        <v>87.92811467889908</v>
      </c>
      <c r="CJ10" s="24"/>
      <c r="CK10" s="24"/>
      <c r="CL10" s="24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</row>
    <row r="11" spans="1:129" s="19" customFormat="1" ht="119.25" customHeight="1">
      <c r="A11" s="68" t="s">
        <v>327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6">
        <v>200</v>
      </c>
      <c r="AF11" s="126"/>
      <c r="AG11" s="126"/>
      <c r="AH11" s="126"/>
      <c r="AI11" s="126"/>
      <c r="AJ11" s="126"/>
      <c r="AK11" s="123" t="s">
        <v>330</v>
      </c>
      <c r="AL11" s="123"/>
      <c r="AM11" s="123"/>
      <c r="AN11" s="123"/>
      <c r="AO11" s="123"/>
      <c r="AP11" s="123"/>
      <c r="AQ11" s="123"/>
      <c r="AR11" s="123"/>
      <c r="AS11" s="123"/>
      <c r="AT11" s="124">
        <v>48800</v>
      </c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>
        <v>48712</v>
      </c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>
        <f>AT11-BK11</f>
        <v>88</v>
      </c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20">
        <f t="shared" si="0"/>
        <v>99.81967213114754</v>
      </c>
      <c r="CJ11" s="24"/>
      <c r="CK11" s="24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</row>
    <row r="12" spans="1:129" s="19" customFormat="1" ht="119.25" customHeight="1">
      <c r="A12" s="68" t="s">
        <v>411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6">
        <v>200</v>
      </c>
      <c r="AF12" s="126"/>
      <c r="AG12" s="126"/>
      <c r="AH12" s="126"/>
      <c r="AI12" s="126"/>
      <c r="AJ12" s="126"/>
      <c r="AK12" s="123" t="s">
        <v>410</v>
      </c>
      <c r="AL12" s="123"/>
      <c r="AM12" s="123"/>
      <c r="AN12" s="123"/>
      <c r="AO12" s="123"/>
      <c r="AP12" s="123"/>
      <c r="AQ12" s="123"/>
      <c r="AR12" s="123"/>
      <c r="AS12" s="123"/>
      <c r="AT12" s="124">
        <v>15000</v>
      </c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 t="s">
        <v>33</v>
      </c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>
        <f>AT12</f>
        <v>15000</v>
      </c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20" t="e">
        <f t="shared" si="0"/>
        <v>#VALUE!</v>
      </c>
      <c r="CJ12" s="24"/>
      <c r="CK12" s="24"/>
      <c r="CL12" s="24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</row>
    <row r="13" spans="1:129" s="19" customFormat="1" ht="153" customHeight="1">
      <c r="A13" s="34" t="s">
        <v>405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6"/>
      <c r="AD13" s="21"/>
      <c r="AE13" s="137">
        <v>200</v>
      </c>
      <c r="AF13" s="138"/>
      <c r="AG13" s="138"/>
      <c r="AH13" s="138"/>
      <c r="AI13" s="138"/>
      <c r="AJ13" s="139"/>
      <c r="AK13" s="134" t="s">
        <v>452</v>
      </c>
      <c r="AL13" s="135"/>
      <c r="AM13" s="135"/>
      <c r="AN13" s="135"/>
      <c r="AO13" s="135"/>
      <c r="AP13" s="135"/>
      <c r="AQ13" s="135"/>
      <c r="AR13" s="135"/>
      <c r="AS13" s="136"/>
      <c r="AT13" s="127">
        <v>75600</v>
      </c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9"/>
      <c r="BK13" s="127">
        <v>55000</v>
      </c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9"/>
      <c r="BW13" s="124">
        <f>AT13-BK13</f>
        <v>20600</v>
      </c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9">
        <f t="shared" si="0"/>
        <v>72.75132275132276</v>
      </c>
      <c r="CJ13" s="24"/>
      <c r="CK13" s="24"/>
      <c r="CL13" s="24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</row>
    <row r="14" spans="1:129" s="19" customFormat="1" ht="162.75" customHeight="1">
      <c r="A14" s="34" t="s">
        <v>51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6"/>
      <c r="AD14" s="21"/>
      <c r="AE14" s="137">
        <v>200</v>
      </c>
      <c r="AF14" s="138"/>
      <c r="AG14" s="138"/>
      <c r="AH14" s="138"/>
      <c r="AI14" s="138"/>
      <c r="AJ14" s="139"/>
      <c r="AK14" s="134" t="s">
        <v>52</v>
      </c>
      <c r="AL14" s="135"/>
      <c r="AM14" s="135"/>
      <c r="AN14" s="135"/>
      <c r="AO14" s="135"/>
      <c r="AP14" s="135"/>
      <c r="AQ14" s="135"/>
      <c r="AR14" s="135"/>
      <c r="AS14" s="136"/>
      <c r="AT14" s="127">
        <v>14500</v>
      </c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9"/>
      <c r="BK14" s="127">
        <v>2500</v>
      </c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9"/>
      <c r="BW14" s="124">
        <f>AT14-BK14</f>
        <v>12000</v>
      </c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9">
        <f t="shared" si="0"/>
        <v>17.24137931034483</v>
      </c>
      <c r="CJ14" s="24"/>
      <c r="CK14" s="24"/>
      <c r="CL14" s="24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</row>
    <row r="15" spans="1:129" s="19" customFormat="1" ht="134.25" customHeight="1">
      <c r="A15" s="68" t="s">
        <v>331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21"/>
      <c r="AE15" s="141">
        <v>200</v>
      </c>
      <c r="AF15" s="141"/>
      <c r="AG15" s="141"/>
      <c r="AH15" s="141"/>
      <c r="AI15" s="141"/>
      <c r="AJ15" s="141"/>
      <c r="AK15" s="123" t="s">
        <v>47</v>
      </c>
      <c r="AL15" s="123"/>
      <c r="AM15" s="123"/>
      <c r="AN15" s="123"/>
      <c r="AO15" s="123"/>
      <c r="AP15" s="123"/>
      <c r="AQ15" s="123"/>
      <c r="AR15" s="123"/>
      <c r="AS15" s="123"/>
      <c r="AT15" s="124">
        <v>18000</v>
      </c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 t="s">
        <v>33</v>
      </c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>
        <f>AT15</f>
        <v>18000</v>
      </c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9" t="e">
        <f t="shared" si="0"/>
        <v>#VALUE!</v>
      </c>
      <c r="CJ15" s="24"/>
      <c r="CK15" s="24"/>
      <c r="CL15" s="24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</row>
    <row r="16" spans="1:129" s="19" customFormat="1" ht="109.5" customHeight="1">
      <c r="A16" s="68" t="s">
        <v>211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125">
        <v>200</v>
      </c>
      <c r="AF16" s="125"/>
      <c r="AG16" s="125"/>
      <c r="AH16" s="125"/>
      <c r="AI16" s="125"/>
      <c r="AJ16" s="125"/>
      <c r="AK16" s="123" t="s">
        <v>310</v>
      </c>
      <c r="AL16" s="123"/>
      <c r="AM16" s="123"/>
      <c r="AN16" s="123"/>
      <c r="AO16" s="123"/>
      <c r="AP16" s="123"/>
      <c r="AQ16" s="123"/>
      <c r="AR16" s="123"/>
      <c r="AS16" s="123"/>
      <c r="AT16" s="124">
        <v>20000</v>
      </c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>
        <v>15000</v>
      </c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>
        <f>AT16-BK16</f>
        <v>5000</v>
      </c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20">
        <f t="shared" si="0"/>
        <v>75</v>
      </c>
      <c r="CJ16" s="24"/>
      <c r="CK16" s="24"/>
      <c r="CL16" s="24"/>
      <c r="CM16" s="26"/>
      <c r="CN16" s="26"/>
      <c r="CO16" s="26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</row>
    <row r="17" spans="1:129" s="19" customFormat="1" ht="150" customHeight="1">
      <c r="A17" s="68" t="s">
        <v>212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125">
        <v>200</v>
      </c>
      <c r="AF17" s="125"/>
      <c r="AG17" s="125"/>
      <c r="AH17" s="125"/>
      <c r="AI17" s="125"/>
      <c r="AJ17" s="125"/>
      <c r="AK17" s="123" t="s">
        <v>213</v>
      </c>
      <c r="AL17" s="123"/>
      <c r="AM17" s="123"/>
      <c r="AN17" s="123"/>
      <c r="AO17" s="123"/>
      <c r="AP17" s="123"/>
      <c r="AQ17" s="123"/>
      <c r="AR17" s="123"/>
      <c r="AS17" s="123"/>
      <c r="AT17" s="124">
        <v>4637600</v>
      </c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>
        <v>3360543.18</v>
      </c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>
        <f>AT17-BK17</f>
        <v>1277056.8199999998</v>
      </c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20">
        <f t="shared" si="0"/>
        <v>72.46298042090737</v>
      </c>
      <c r="CJ17" s="24"/>
      <c r="CK17" s="24"/>
      <c r="CL17" s="24"/>
      <c r="CM17" s="26"/>
      <c r="CN17" s="26"/>
      <c r="CO17" s="26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</row>
    <row r="18" spans="1:129" s="19" customFormat="1" ht="147" customHeight="1">
      <c r="A18" s="68" t="s">
        <v>230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125">
        <v>200</v>
      </c>
      <c r="AF18" s="125"/>
      <c r="AG18" s="125"/>
      <c r="AH18" s="125"/>
      <c r="AI18" s="125"/>
      <c r="AJ18" s="125"/>
      <c r="AK18" s="123" t="s">
        <v>231</v>
      </c>
      <c r="AL18" s="123"/>
      <c r="AM18" s="123"/>
      <c r="AN18" s="123"/>
      <c r="AO18" s="123"/>
      <c r="AP18" s="123"/>
      <c r="AQ18" s="123"/>
      <c r="AR18" s="123"/>
      <c r="AS18" s="123"/>
      <c r="AT18" s="124">
        <v>1403300</v>
      </c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>
        <v>1028628.33</v>
      </c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>
        <f>AT18-BK18</f>
        <v>374671.67000000004</v>
      </c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20">
        <f t="shared" si="0"/>
        <v>73.30067198745813</v>
      </c>
      <c r="CJ18" s="24"/>
      <c r="CK18" s="24"/>
      <c r="CL18" s="24"/>
      <c r="CM18" s="26"/>
      <c r="CN18" s="26"/>
      <c r="CO18" s="26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</row>
    <row r="19" spans="1:129" s="19" customFormat="1" ht="132" customHeight="1">
      <c r="A19" s="68" t="s">
        <v>4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125">
        <v>200</v>
      </c>
      <c r="AF19" s="125"/>
      <c r="AG19" s="125"/>
      <c r="AH19" s="125"/>
      <c r="AI19" s="125"/>
      <c r="AJ19" s="125"/>
      <c r="AK19" s="123" t="s">
        <v>5</v>
      </c>
      <c r="AL19" s="123"/>
      <c r="AM19" s="123"/>
      <c r="AN19" s="123"/>
      <c r="AO19" s="123"/>
      <c r="AP19" s="123"/>
      <c r="AQ19" s="123"/>
      <c r="AR19" s="123"/>
      <c r="AS19" s="123"/>
      <c r="AT19" s="124">
        <v>342200</v>
      </c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>
        <v>255003.33</v>
      </c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>
        <f>AT19-BK19</f>
        <v>87196.67000000001</v>
      </c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20">
        <f t="shared" si="0"/>
        <v>74.51879894798364</v>
      </c>
      <c r="CJ19" s="24"/>
      <c r="CK19" s="24"/>
      <c r="CL19" s="24"/>
      <c r="CM19" s="26"/>
      <c r="CN19" s="26"/>
      <c r="CO19" s="26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</row>
    <row r="20" spans="1:129" s="19" customFormat="1" ht="141" customHeight="1">
      <c r="A20" s="68" t="s">
        <v>413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125">
        <v>200</v>
      </c>
      <c r="AF20" s="125"/>
      <c r="AG20" s="125"/>
      <c r="AH20" s="125"/>
      <c r="AI20" s="125"/>
      <c r="AJ20" s="125"/>
      <c r="AK20" s="123" t="s">
        <v>412</v>
      </c>
      <c r="AL20" s="123"/>
      <c r="AM20" s="123"/>
      <c r="AN20" s="123"/>
      <c r="AO20" s="123"/>
      <c r="AP20" s="123"/>
      <c r="AQ20" s="123"/>
      <c r="AR20" s="123"/>
      <c r="AS20" s="123"/>
      <c r="AT20" s="124">
        <v>101000</v>
      </c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 t="s">
        <v>33</v>
      </c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>
        <f>AT20</f>
        <v>101000</v>
      </c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20" t="e">
        <f t="shared" si="0"/>
        <v>#VALUE!</v>
      </c>
      <c r="CJ20" s="24"/>
      <c r="CK20" s="24"/>
      <c r="CL20" s="24"/>
      <c r="CM20" s="26"/>
      <c r="CN20" s="26"/>
      <c r="CO20" s="26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</row>
    <row r="21" spans="1:129" s="19" customFormat="1" ht="120" customHeight="1">
      <c r="A21" s="68" t="s">
        <v>126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125">
        <v>200</v>
      </c>
      <c r="AF21" s="125"/>
      <c r="AG21" s="125"/>
      <c r="AH21" s="125"/>
      <c r="AI21" s="125"/>
      <c r="AJ21" s="125"/>
      <c r="AK21" s="123" t="s">
        <v>453</v>
      </c>
      <c r="AL21" s="123"/>
      <c r="AM21" s="123"/>
      <c r="AN21" s="123"/>
      <c r="AO21" s="123"/>
      <c r="AP21" s="123"/>
      <c r="AQ21" s="123"/>
      <c r="AR21" s="123"/>
      <c r="AS21" s="123"/>
      <c r="AT21" s="124">
        <v>500</v>
      </c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>
        <v>500</v>
      </c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 t="s">
        <v>33</v>
      </c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20">
        <f t="shared" si="0"/>
        <v>100</v>
      </c>
      <c r="CJ21" s="24"/>
      <c r="CK21" s="24"/>
      <c r="CL21" s="24"/>
      <c r="CM21" s="26"/>
      <c r="CN21" s="26"/>
      <c r="CO21" s="26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</row>
    <row r="22" spans="1:129" s="19" customFormat="1" ht="132" customHeight="1">
      <c r="A22" s="68" t="s">
        <v>127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125">
        <v>200</v>
      </c>
      <c r="AF22" s="125"/>
      <c r="AG22" s="125"/>
      <c r="AH22" s="125"/>
      <c r="AI22" s="125"/>
      <c r="AJ22" s="125"/>
      <c r="AK22" s="123" t="s">
        <v>454</v>
      </c>
      <c r="AL22" s="123"/>
      <c r="AM22" s="123"/>
      <c r="AN22" s="123"/>
      <c r="AO22" s="123"/>
      <c r="AP22" s="123"/>
      <c r="AQ22" s="123"/>
      <c r="AR22" s="123"/>
      <c r="AS22" s="123"/>
      <c r="AT22" s="124">
        <v>100</v>
      </c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>
        <v>48</v>
      </c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>
        <f>AT22-BK22</f>
        <v>52</v>
      </c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20">
        <f t="shared" si="0"/>
        <v>48</v>
      </c>
      <c r="CJ22" s="24"/>
      <c r="CK22" s="24"/>
      <c r="CL22" s="24"/>
      <c r="CM22" s="26"/>
      <c r="CN22" s="26"/>
      <c r="CO22" s="26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</row>
    <row r="23" spans="1:129" s="19" customFormat="1" ht="120" customHeight="1">
      <c r="A23" s="68" t="s">
        <v>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21"/>
      <c r="AE23" s="126">
        <v>200</v>
      </c>
      <c r="AF23" s="126"/>
      <c r="AG23" s="126"/>
      <c r="AH23" s="126"/>
      <c r="AI23" s="126"/>
      <c r="AJ23" s="126"/>
      <c r="AK23" s="123" t="s">
        <v>7</v>
      </c>
      <c r="AL23" s="123"/>
      <c r="AM23" s="123"/>
      <c r="AN23" s="123"/>
      <c r="AO23" s="123"/>
      <c r="AP23" s="123"/>
      <c r="AQ23" s="123"/>
      <c r="AR23" s="123"/>
      <c r="AS23" s="123"/>
      <c r="AT23" s="124">
        <v>167600</v>
      </c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>
        <v>127467.54</v>
      </c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>
        <f>AT23-BK23</f>
        <v>40132.46000000001</v>
      </c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20">
        <f t="shared" si="0"/>
        <v>76.05461813842481</v>
      </c>
      <c r="CJ23" s="24"/>
      <c r="CK23" s="24"/>
      <c r="CL23" s="24"/>
      <c r="CM23" s="26"/>
      <c r="CN23" s="26"/>
      <c r="CO23" s="26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</row>
    <row r="24" spans="1:129" s="19" customFormat="1" ht="120" customHeight="1">
      <c r="A24" s="68" t="s">
        <v>406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21"/>
      <c r="AE24" s="126">
        <v>200</v>
      </c>
      <c r="AF24" s="126"/>
      <c r="AG24" s="126"/>
      <c r="AH24" s="126"/>
      <c r="AI24" s="126"/>
      <c r="AJ24" s="126"/>
      <c r="AK24" s="123" t="s">
        <v>404</v>
      </c>
      <c r="AL24" s="123"/>
      <c r="AM24" s="123"/>
      <c r="AN24" s="123"/>
      <c r="AO24" s="123"/>
      <c r="AP24" s="123"/>
      <c r="AQ24" s="123"/>
      <c r="AR24" s="123"/>
      <c r="AS24" s="123"/>
      <c r="AT24" s="124">
        <v>2700</v>
      </c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 t="s">
        <v>33</v>
      </c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>
        <f>AT24</f>
        <v>2700</v>
      </c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20" t="e">
        <f t="shared" si="0"/>
        <v>#VALUE!</v>
      </c>
      <c r="CJ24" s="24"/>
      <c r="CK24" s="24"/>
      <c r="CL24" s="24"/>
      <c r="CM24" s="26"/>
      <c r="CN24" s="26"/>
      <c r="CO24" s="26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</row>
    <row r="25" spans="1:129" s="19" customFormat="1" ht="135" customHeight="1">
      <c r="A25" s="68" t="s">
        <v>8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126">
        <v>200</v>
      </c>
      <c r="AF25" s="126"/>
      <c r="AG25" s="126"/>
      <c r="AH25" s="126"/>
      <c r="AI25" s="126"/>
      <c r="AJ25" s="126"/>
      <c r="AK25" s="123" t="s">
        <v>9</v>
      </c>
      <c r="AL25" s="123"/>
      <c r="AM25" s="123"/>
      <c r="AN25" s="123"/>
      <c r="AO25" s="123"/>
      <c r="AP25" s="123"/>
      <c r="AQ25" s="123"/>
      <c r="AR25" s="123"/>
      <c r="AS25" s="123"/>
      <c r="AT25" s="124">
        <v>405000</v>
      </c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>
        <v>333970.58</v>
      </c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>
        <f aca="true" t="shared" si="1" ref="BW25:BW31">AT25-BK25</f>
        <v>71029.41999999998</v>
      </c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20">
        <f t="shared" si="0"/>
        <v>82.46187160493828</v>
      </c>
      <c r="CJ25" s="24"/>
      <c r="CK25" s="24"/>
      <c r="CL25" s="24"/>
      <c r="CM25" s="26"/>
      <c r="CN25" s="26"/>
      <c r="CO25" s="26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</row>
    <row r="26" spans="1:129" s="19" customFormat="1" ht="129.75" customHeight="1">
      <c r="A26" s="68" t="s">
        <v>247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126">
        <v>200</v>
      </c>
      <c r="AF26" s="126"/>
      <c r="AG26" s="126"/>
      <c r="AH26" s="126"/>
      <c r="AI26" s="126"/>
      <c r="AJ26" s="126"/>
      <c r="AK26" s="123" t="s">
        <v>248</v>
      </c>
      <c r="AL26" s="123"/>
      <c r="AM26" s="123"/>
      <c r="AN26" s="123"/>
      <c r="AO26" s="123"/>
      <c r="AP26" s="123"/>
      <c r="AQ26" s="123"/>
      <c r="AR26" s="123"/>
      <c r="AS26" s="123"/>
      <c r="AT26" s="124">
        <v>216800</v>
      </c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>
        <v>214958.51</v>
      </c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>
        <f t="shared" si="1"/>
        <v>1841.4899999999907</v>
      </c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20">
        <f t="shared" si="0"/>
        <v>99.15060424354245</v>
      </c>
      <c r="CJ26" s="24"/>
      <c r="CK26" s="24"/>
      <c r="CL26" s="24"/>
      <c r="CM26" s="26"/>
      <c r="CN26" s="26"/>
      <c r="CO26" s="26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</row>
    <row r="27" spans="1:129" s="19" customFormat="1" ht="128.25" customHeight="1">
      <c r="A27" s="68" t="s">
        <v>250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6">
        <v>200</v>
      </c>
      <c r="AF27" s="126"/>
      <c r="AG27" s="126"/>
      <c r="AH27" s="126"/>
      <c r="AI27" s="126"/>
      <c r="AJ27" s="126"/>
      <c r="AK27" s="123" t="s">
        <v>251</v>
      </c>
      <c r="AL27" s="123"/>
      <c r="AM27" s="123"/>
      <c r="AN27" s="123"/>
      <c r="AO27" s="123"/>
      <c r="AP27" s="123"/>
      <c r="AQ27" s="123"/>
      <c r="AR27" s="123"/>
      <c r="AS27" s="123"/>
      <c r="AT27" s="124">
        <v>225200</v>
      </c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>
        <v>223888.4</v>
      </c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>
        <f t="shared" si="1"/>
        <v>1311.6000000000058</v>
      </c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20">
        <f t="shared" si="0"/>
        <v>99.41758436944937</v>
      </c>
      <c r="CJ27" s="24"/>
      <c r="CK27" s="24"/>
      <c r="CL27" s="24"/>
      <c r="CM27" s="26"/>
      <c r="CN27" s="26"/>
      <c r="CO27" s="26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</row>
    <row r="28" spans="1:129" s="19" customFormat="1" ht="141.75" customHeight="1">
      <c r="A28" s="68" t="s">
        <v>415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21"/>
      <c r="AE28" s="125">
        <v>200</v>
      </c>
      <c r="AF28" s="125"/>
      <c r="AG28" s="125"/>
      <c r="AH28" s="125"/>
      <c r="AI28" s="125"/>
      <c r="AJ28" s="125"/>
      <c r="AK28" s="123" t="s">
        <v>414</v>
      </c>
      <c r="AL28" s="123"/>
      <c r="AM28" s="123"/>
      <c r="AN28" s="123"/>
      <c r="AO28" s="123"/>
      <c r="AP28" s="123"/>
      <c r="AQ28" s="123"/>
      <c r="AR28" s="123"/>
      <c r="AS28" s="123"/>
      <c r="AT28" s="124">
        <v>118800</v>
      </c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>
        <v>115191.25</v>
      </c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>
        <f t="shared" si="1"/>
        <v>3608.75</v>
      </c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20">
        <f t="shared" si="0"/>
        <v>96.96233164983164</v>
      </c>
      <c r="CJ28" s="24"/>
      <c r="CK28" s="24"/>
      <c r="CL28" s="24"/>
      <c r="CM28" s="26"/>
      <c r="CN28" s="26"/>
      <c r="CO28" s="26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</row>
    <row r="29" spans="1:129" s="19" customFormat="1" ht="141.75" customHeight="1">
      <c r="A29" s="68" t="s">
        <v>252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21"/>
      <c r="AE29" s="125">
        <v>200</v>
      </c>
      <c r="AF29" s="125"/>
      <c r="AG29" s="125"/>
      <c r="AH29" s="125"/>
      <c r="AI29" s="125"/>
      <c r="AJ29" s="125"/>
      <c r="AK29" s="123" t="s">
        <v>253</v>
      </c>
      <c r="AL29" s="123"/>
      <c r="AM29" s="123"/>
      <c r="AN29" s="123"/>
      <c r="AO29" s="123"/>
      <c r="AP29" s="123"/>
      <c r="AQ29" s="123"/>
      <c r="AR29" s="123"/>
      <c r="AS29" s="123"/>
      <c r="AT29" s="124">
        <v>412500</v>
      </c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>
        <v>291698.01</v>
      </c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>
        <f t="shared" si="1"/>
        <v>120801.98999999999</v>
      </c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20">
        <f t="shared" si="0"/>
        <v>70.71466909090908</v>
      </c>
      <c r="CJ29" s="24"/>
      <c r="CK29" s="24"/>
      <c r="CL29" s="24"/>
      <c r="CM29" s="26"/>
      <c r="CN29" s="26"/>
      <c r="CO29" s="26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</row>
    <row r="30" spans="1:129" s="19" customFormat="1" ht="108" customHeight="1">
      <c r="A30" s="68" t="s">
        <v>291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21"/>
      <c r="AE30" s="126">
        <v>200</v>
      </c>
      <c r="AF30" s="126"/>
      <c r="AG30" s="126"/>
      <c r="AH30" s="126"/>
      <c r="AI30" s="126"/>
      <c r="AJ30" s="126"/>
      <c r="AK30" s="123" t="s">
        <v>292</v>
      </c>
      <c r="AL30" s="123"/>
      <c r="AM30" s="123"/>
      <c r="AN30" s="123"/>
      <c r="AO30" s="123"/>
      <c r="AP30" s="123"/>
      <c r="AQ30" s="123"/>
      <c r="AR30" s="123"/>
      <c r="AS30" s="123"/>
      <c r="AT30" s="124">
        <v>30700</v>
      </c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>
        <v>30640</v>
      </c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>
        <f t="shared" si="1"/>
        <v>60</v>
      </c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20">
        <f t="shared" si="0"/>
        <v>99.80456026058631</v>
      </c>
      <c r="CJ30" s="24"/>
      <c r="CK30" s="24"/>
      <c r="CL30" s="24"/>
      <c r="CM30" s="26"/>
      <c r="CN30" s="26"/>
      <c r="CO30" s="26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</row>
    <row r="31" spans="1:129" s="19" customFormat="1" ht="105.75" customHeight="1">
      <c r="A31" s="68" t="s">
        <v>293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21"/>
      <c r="AE31" s="126">
        <v>200</v>
      </c>
      <c r="AF31" s="126"/>
      <c r="AG31" s="126"/>
      <c r="AH31" s="126"/>
      <c r="AI31" s="126"/>
      <c r="AJ31" s="126"/>
      <c r="AK31" s="123" t="s">
        <v>294</v>
      </c>
      <c r="AL31" s="123"/>
      <c r="AM31" s="123"/>
      <c r="AN31" s="123"/>
      <c r="AO31" s="123"/>
      <c r="AP31" s="123"/>
      <c r="AQ31" s="123"/>
      <c r="AR31" s="123"/>
      <c r="AS31" s="123"/>
      <c r="AT31" s="124">
        <v>159200</v>
      </c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>
        <v>152389.51</v>
      </c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>
        <f t="shared" si="1"/>
        <v>6810.489999999991</v>
      </c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20">
        <f t="shared" si="0"/>
        <v>95.72205402010052</v>
      </c>
      <c r="CJ31" s="24"/>
      <c r="CK31" s="24"/>
      <c r="CL31" s="24"/>
      <c r="CM31" s="26"/>
      <c r="CN31" s="26"/>
      <c r="CO31" s="26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</row>
    <row r="32" spans="1:129" s="19" customFormat="1" ht="198.75" customHeight="1">
      <c r="A32" s="68" t="s">
        <v>436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21"/>
      <c r="AE32" s="126">
        <v>200</v>
      </c>
      <c r="AF32" s="126"/>
      <c r="AG32" s="126"/>
      <c r="AH32" s="126"/>
      <c r="AI32" s="126"/>
      <c r="AJ32" s="126"/>
      <c r="AK32" s="123" t="s">
        <v>298</v>
      </c>
      <c r="AL32" s="123"/>
      <c r="AM32" s="123"/>
      <c r="AN32" s="123"/>
      <c r="AO32" s="123"/>
      <c r="AP32" s="123"/>
      <c r="AQ32" s="123"/>
      <c r="AR32" s="123"/>
      <c r="AS32" s="123"/>
      <c r="AT32" s="124">
        <v>200</v>
      </c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>
        <v>200</v>
      </c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 t="s">
        <v>33</v>
      </c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20">
        <f t="shared" si="0"/>
        <v>100</v>
      </c>
      <c r="CJ32" s="24"/>
      <c r="CK32" s="24"/>
      <c r="CL32" s="24"/>
      <c r="CM32" s="26"/>
      <c r="CN32" s="26"/>
      <c r="CO32" s="26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</row>
    <row r="33" spans="1:129" s="19" customFormat="1" ht="68.25" customHeight="1">
      <c r="A33" s="68" t="s">
        <v>299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126">
        <v>200</v>
      </c>
      <c r="AF33" s="126"/>
      <c r="AG33" s="126"/>
      <c r="AH33" s="126"/>
      <c r="AI33" s="126"/>
      <c r="AJ33" s="126"/>
      <c r="AK33" s="123" t="s">
        <v>300</v>
      </c>
      <c r="AL33" s="123"/>
      <c r="AM33" s="123"/>
      <c r="AN33" s="123"/>
      <c r="AO33" s="123"/>
      <c r="AP33" s="123"/>
      <c r="AQ33" s="123"/>
      <c r="AR33" s="123"/>
      <c r="AS33" s="123"/>
      <c r="AT33" s="124">
        <v>249000</v>
      </c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>
        <v>249000</v>
      </c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 t="s">
        <v>33</v>
      </c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20">
        <f t="shared" si="0"/>
        <v>100</v>
      </c>
      <c r="CJ33" s="24"/>
      <c r="CK33" s="24"/>
      <c r="CL33" s="24"/>
      <c r="CM33" s="26"/>
      <c r="CN33" s="26"/>
      <c r="CO33" s="26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</row>
    <row r="34" spans="1:129" s="19" customFormat="1" ht="42" customHeight="1">
      <c r="A34" s="34" t="s">
        <v>301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  <c r="AD34" s="21"/>
      <c r="AE34" s="126">
        <v>200</v>
      </c>
      <c r="AF34" s="126"/>
      <c r="AG34" s="126"/>
      <c r="AH34" s="126"/>
      <c r="AI34" s="126"/>
      <c r="AJ34" s="126"/>
      <c r="AK34" s="123" t="s">
        <v>407</v>
      </c>
      <c r="AL34" s="123"/>
      <c r="AM34" s="123"/>
      <c r="AN34" s="123"/>
      <c r="AO34" s="123"/>
      <c r="AP34" s="123"/>
      <c r="AQ34" s="123"/>
      <c r="AR34" s="123"/>
      <c r="AS34" s="123"/>
      <c r="AT34" s="124">
        <v>54700</v>
      </c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 t="s">
        <v>33</v>
      </c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>
        <f>AT34</f>
        <v>54700</v>
      </c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20" t="e">
        <f t="shared" si="0"/>
        <v>#VALUE!</v>
      </c>
      <c r="CJ34" s="24"/>
      <c r="CK34" s="24"/>
      <c r="CL34" s="24"/>
      <c r="CM34" s="26"/>
      <c r="CN34" s="26"/>
      <c r="CO34" s="26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</row>
    <row r="35" spans="1:129" s="19" customFormat="1" ht="66" customHeight="1">
      <c r="A35" s="34" t="s">
        <v>455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  <c r="AD35" s="21"/>
      <c r="AE35" s="126">
        <v>200</v>
      </c>
      <c r="AF35" s="126"/>
      <c r="AG35" s="126"/>
      <c r="AH35" s="126"/>
      <c r="AI35" s="126"/>
      <c r="AJ35" s="126"/>
      <c r="AK35" s="123" t="s">
        <v>456</v>
      </c>
      <c r="AL35" s="123"/>
      <c r="AM35" s="123"/>
      <c r="AN35" s="123"/>
      <c r="AO35" s="123"/>
      <c r="AP35" s="123"/>
      <c r="AQ35" s="123"/>
      <c r="AR35" s="123"/>
      <c r="AS35" s="123"/>
      <c r="AT35" s="124">
        <v>11500</v>
      </c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>
        <v>11500</v>
      </c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 t="s">
        <v>33</v>
      </c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20">
        <f t="shared" si="0"/>
        <v>100</v>
      </c>
      <c r="CJ35" s="24"/>
      <c r="CK35" s="24"/>
      <c r="CL35" s="24"/>
      <c r="CM35" s="26"/>
      <c r="CN35" s="26"/>
      <c r="CO35" s="26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</row>
    <row r="36" spans="1:129" s="19" customFormat="1" ht="35.25" customHeight="1">
      <c r="A36" s="34" t="s">
        <v>301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6"/>
      <c r="AD36" s="21"/>
      <c r="AE36" s="126">
        <v>200</v>
      </c>
      <c r="AF36" s="126"/>
      <c r="AG36" s="126"/>
      <c r="AH36" s="126"/>
      <c r="AI36" s="126"/>
      <c r="AJ36" s="126"/>
      <c r="AK36" s="123" t="s">
        <v>302</v>
      </c>
      <c r="AL36" s="123"/>
      <c r="AM36" s="123"/>
      <c r="AN36" s="123"/>
      <c r="AO36" s="123"/>
      <c r="AP36" s="123"/>
      <c r="AQ36" s="123"/>
      <c r="AR36" s="123"/>
      <c r="AS36" s="123"/>
      <c r="AT36" s="124">
        <v>133800</v>
      </c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>
        <v>133705.4</v>
      </c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>
        <f>AT36-BK36</f>
        <v>94.60000000000582</v>
      </c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20">
        <f t="shared" si="0"/>
        <v>99.92929745889386</v>
      </c>
      <c r="CJ36" s="24"/>
      <c r="CK36" s="24"/>
      <c r="CL36" s="24"/>
      <c r="CM36" s="26"/>
      <c r="CN36" s="26"/>
      <c r="CO36" s="26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</row>
    <row r="37" spans="1:129" s="19" customFormat="1" ht="69.75" customHeight="1">
      <c r="A37" s="68" t="s">
        <v>408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126">
        <v>200</v>
      </c>
      <c r="AF37" s="126"/>
      <c r="AG37" s="126"/>
      <c r="AH37" s="126"/>
      <c r="AI37" s="126"/>
      <c r="AJ37" s="126"/>
      <c r="AK37" s="123" t="s">
        <v>303</v>
      </c>
      <c r="AL37" s="123"/>
      <c r="AM37" s="123"/>
      <c r="AN37" s="123"/>
      <c r="AO37" s="123"/>
      <c r="AP37" s="123"/>
      <c r="AQ37" s="123"/>
      <c r="AR37" s="123"/>
      <c r="AS37" s="123"/>
      <c r="AT37" s="124">
        <v>130000</v>
      </c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>
        <v>110502</v>
      </c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>
        <f>AT37-BK37</f>
        <v>19498</v>
      </c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20">
        <f t="shared" si="0"/>
        <v>85.00153846153846</v>
      </c>
      <c r="CJ37" s="24"/>
      <c r="CK37" s="24"/>
      <c r="CL37" s="24"/>
      <c r="CM37" s="26"/>
      <c r="CN37" s="26"/>
      <c r="CO37" s="26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</row>
    <row r="38" spans="1:129" s="19" customFormat="1" ht="107.25" customHeight="1">
      <c r="A38" s="68" t="s">
        <v>473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6">
        <v>200</v>
      </c>
      <c r="AF38" s="126"/>
      <c r="AG38" s="126"/>
      <c r="AH38" s="126"/>
      <c r="AI38" s="126"/>
      <c r="AJ38" s="126"/>
      <c r="AK38" s="123" t="s">
        <v>304</v>
      </c>
      <c r="AL38" s="123"/>
      <c r="AM38" s="123"/>
      <c r="AN38" s="123"/>
      <c r="AO38" s="123"/>
      <c r="AP38" s="123"/>
      <c r="AQ38" s="123"/>
      <c r="AR38" s="123"/>
      <c r="AS38" s="123"/>
      <c r="AT38" s="124">
        <v>400000</v>
      </c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>
        <v>383280.86</v>
      </c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>
        <f>AT38-BK38</f>
        <v>16719.140000000014</v>
      </c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20">
        <f t="shared" si="0"/>
        <v>95.82021499999999</v>
      </c>
      <c r="CJ38" s="24"/>
      <c r="CK38" s="24"/>
      <c r="CL38" s="24"/>
      <c r="CM38" s="26"/>
      <c r="CN38" s="26"/>
      <c r="CO38" s="26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</row>
    <row r="39" spans="1:129" s="19" customFormat="1" ht="104.25" customHeight="1">
      <c r="A39" s="68" t="s">
        <v>476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6">
        <v>200</v>
      </c>
      <c r="AF39" s="126"/>
      <c r="AG39" s="126"/>
      <c r="AH39" s="126"/>
      <c r="AI39" s="126"/>
      <c r="AJ39" s="126"/>
      <c r="AK39" s="123" t="s">
        <v>474</v>
      </c>
      <c r="AL39" s="123"/>
      <c r="AM39" s="123"/>
      <c r="AN39" s="123"/>
      <c r="AO39" s="123"/>
      <c r="AP39" s="123"/>
      <c r="AQ39" s="123"/>
      <c r="AR39" s="123"/>
      <c r="AS39" s="123"/>
      <c r="AT39" s="124">
        <v>98500</v>
      </c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 t="s">
        <v>33</v>
      </c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>
        <f>AT39</f>
        <v>98500</v>
      </c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20" t="e">
        <f t="shared" si="0"/>
        <v>#VALUE!</v>
      </c>
      <c r="CJ39" s="24"/>
      <c r="CK39" s="24"/>
      <c r="CL39" s="24"/>
      <c r="CM39" s="26"/>
      <c r="CN39" s="26"/>
      <c r="CO39" s="26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</row>
    <row r="40" spans="1:129" s="19" customFormat="1" ht="105.75" customHeight="1">
      <c r="A40" s="68" t="s">
        <v>10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6">
        <v>200</v>
      </c>
      <c r="AF40" s="126"/>
      <c r="AG40" s="126"/>
      <c r="AH40" s="126"/>
      <c r="AI40" s="126"/>
      <c r="AJ40" s="126"/>
      <c r="AK40" s="123" t="s">
        <v>475</v>
      </c>
      <c r="AL40" s="123"/>
      <c r="AM40" s="123"/>
      <c r="AN40" s="123"/>
      <c r="AO40" s="123"/>
      <c r="AP40" s="123"/>
      <c r="AQ40" s="123"/>
      <c r="AR40" s="123"/>
      <c r="AS40" s="123"/>
      <c r="AT40" s="124">
        <v>40000</v>
      </c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>
        <v>19500</v>
      </c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>
        <f aca="true" t="shared" si="2" ref="BW40:BW45">AT40-BK40</f>
        <v>20500</v>
      </c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20">
        <f t="shared" si="0"/>
        <v>48.75</v>
      </c>
      <c r="CJ40" s="24"/>
      <c r="CK40" s="24"/>
      <c r="CL40" s="24"/>
      <c r="CM40" s="26"/>
      <c r="CN40" s="26"/>
      <c r="CO40" s="26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</row>
    <row r="41" spans="1:129" s="19" customFormat="1" ht="119.25" customHeight="1">
      <c r="A41" s="68" t="s">
        <v>0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6">
        <v>200</v>
      </c>
      <c r="AF41" s="126"/>
      <c r="AG41" s="126"/>
      <c r="AH41" s="126"/>
      <c r="AI41" s="126"/>
      <c r="AJ41" s="126"/>
      <c r="AK41" s="123" t="s">
        <v>1</v>
      </c>
      <c r="AL41" s="123"/>
      <c r="AM41" s="123"/>
      <c r="AN41" s="123"/>
      <c r="AO41" s="123"/>
      <c r="AP41" s="123"/>
      <c r="AQ41" s="123"/>
      <c r="AR41" s="123"/>
      <c r="AS41" s="123"/>
      <c r="AT41" s="124">
        <v>38000</v>
      </c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>
        <v>37705</v>
      </c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>
        <f t="shared" si="2"/>
        <v>295</v>
      </c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20">
        <f t="shared" si="0"/>
        <v>99.22368421052632</v>
      </c>
      <c r="CJ41" s="24"/>
      <c r="CK41" s="24"/>
      <c r="CL41" s="24"/>
      <c r="CM41" s="26"/>
      <c r="CN41" s="26"/>
      <c r="CO41" s="26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</row>
    <row r="42" spans="1:129" s="19" customFormat="1" ht="119.25" customHeight="1">
      <c r="A42" s="68" t="s">
        <v>417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6">
        <v>200</v>
      </c>
      <c r="AF42" s="126"/>
      <c r="AG42" s="126"/>
      <c r="AH42" s="126"/>
      <c r="AI42" s="126"/>
      <c r="AJ42" s="126"/>
      <c r="AK42" s="123" t="s">
        <v>416</v>
      </c>
      <c r="AL42" s="123"/>
      <c r="AM42" s="123"/>
      <c r="AN42" s="123"/>
      <c r="AO42" s="123"/>
      <c r="AP42" s="123"/>
      <c r="AQ42" s="123"/>
      <c r="AR42" s="123"/>
      <c r="AS42" s="123"/>
      <c r="AT42" s="124">
        <v>53500</v>
      </c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>
        <v>53340</v>
      </c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>
        <f t="shared" si="2"/>
        <v>160</v>
      </c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20">
        <f t="shared" si="0"/>
        <v>99.70093457943925</v>
      </c>
      <c r="CJ42" s="24"/>
      <c r="CK42" s="24"/>
      <c r="CL42" s="24"/>
      <c r="CM42" s="26"/>
      <c r="CN42" s="26"/>
      <c r="CO42" s="26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</row>
    <row r="43" spans="1:129" s="19" customFormat="1" ht="117.75" customHeight="1">
      <c r="A43" s="68" t="s">
        <v>306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126">
        <v>200</v>
      </c>
      <c r="AF43" s="126"/>
      <c r="AG43" s="126"/>
      <c r="AH43" s="126"/>
      <c r="AI43" s="126"/>
      <c r="AJ43" s="126"/>
      <c r="AK43" s="123" t="s">
        <v>307</v>
      </c>
      <c r="AL43" s="123"/>
      <c r="AM43" s="123"/>
      <c r="AN43" s="123"/>
      <c r="AO43" s="123"/>
      <c r="AP43" s="123"/>
      <c r="AQ43" s="123"/>
      <c r="AR43" s="123"/>
      <c r="AS43" s="123"/>
      <c r="AT43" s="124">
        <v>316300</v>
      </c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>
        <v>250803.13</v>
      </c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>
        <f t="shared" si="2"/>
        <v>65496.869999999995</v>
      </c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20">
        <f t="shared" si="0"/>
        <v>79.29280113815997</v>
      </c>
      <c r="CJ43" s="24"/>
      <c r="CK43" s="24"/>
      <c r="CL43" s="24"/>
      <c r="CM43" s="26"/>
      <c r="CN43" s="26"/>
      <c r="CO43" s="26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</row>
    <row r="44" spans="1:129" s="19" customFormat="1" ht="132" customHeight="1">
      <c r="A44" s="68" t="s">
        <v>308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126">
        <v>200</v>
      </c>
      <c r="AF44" s="126"/>
      <c r="AG44" s="126"/>
      <c r="AH44" s="126"/>
      <c r="AI44" s="126"/>
      <c r="AJ44" s="126"/>
      <c r="AK44" s="123" t="s">
        <v>309</v>
      </c>
      <c r="AL44" s="123"/>
      <c r="AM44" s="123"/>
      <c r="AN44" s="123"/>
      <c r="AO44" s="123"/>
      <c r="AP44" s="123"/>
      <c r="AQ44" s="123"/>
      <c r="AR44" s="123"/>
      <c r="AS44" s="123"/>
      <c r="AT44" s="124">
        <v>120800</v>
      </c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>
        <v>108665.91</v>
      </c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>
        <f t="shared" si="2"/>
        <v>12134.089999999997</v>
      </c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20">
        <f t="shared" si="0"/>
        <v>89.95522350993377</v>
      </c>
      <c r="CJ44" s="24"/>
      <c r="CK44" s="24"/>
      <c r="CL44" s="24"/>
      <c r="CM44" s="26"/>
      <c r="CN44" s="26"/>
      <c r="CO44" s="26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</row>
    <row r="45" spans="1:129" s="19" customFormat="1" ht="120" customHeight="1">
      <c r="A45" s="68" t="s">
        <v>312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21"/>
      <c r="AE45" s="126">
        <v>200</v>
      </c>
      <c r="AF45" s="126"/>
      <c r="AG45" s="126"/>
      <c r="AH45" s="126"/>
      <c r="AI45" s="126"/>
      <c r="AJ45" s="126"/>
      <c r="AK45" s="123" t="s">
        <v>313</v>
      </c>
      <c r="AL45" s="123"/>
      <c r="AM45" s="123"/>
      <c r="AN45" s="123"/>
      <c r="AO45" s="123"/>
      <c r="AP45" s="123"/>
      <c r="AQ45" s="123"/>
      <c r="AR45" s="123"/>
      <c r="AS45" s="123"/>
      <c r="AT45" s="124">
        <v>6100</v>
      </c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>
        <v>3032</v>
      </c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>
        <f t="shared" si="2"/>
        <v>3068</v>
      </c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20">
        <f t="shared" si="0"/>
        <v>49.704918032786885</v>
      </c>
      <c r="CJ45" s="24"/>
      <c r="CK45" s="24"/>
      <c r="CL45" s="24"/>
      <c r="CM45" s="26"/>
      <c r="CN45" s="26"/>
      <c r="CO45" s="26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</row>
    <row r="46" spans="1:129" s="19" customFormat="1" ht="132.75" customHeight="1">
      <c r="A46" s="34" t="s">
        <v>314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6"/>
      <c r="AD46" s="21"/>
      <c r="AE46" s="126">
        <v>200</v>
      </c>
      <c r="AF46" s="126"/>
      <c r="AG46" s="126"/>
      <c r="AH46" s="126"/>
      <c r="AI46" s="126"/>
      <c r="AJ46" s="126"/>
      <c r="AK46" s="123" t="s">
        <v>315</v>
      </c>
      <c r="AL46" s="123"/>
      <c r="AM46" s="123"/>
      <c r="AN46" s="123"/>
      <c r="AO46" s="123"/>
      <c r="AP46" s="123"/>
      <c r="AQ46" s="123"/>
      <c r="AR46" s="123"/>
      <c r="AS46" s="123"/>
      <c r="AT46" s="124">
        <v>1600</v>
      </c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 t="s">
        <v>33</v>
      </c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>
        <f>AT46</f>
        <v>1600</v>
      </c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20" t="e">
        <f t="shared" si="0"/>
        <v>#VALUE!</v>
      </c>
      <c r="CJ46" s="24"/>
      <c r="CK46" s="24"/>
      <c r="CL46" s="24"/>
      <c r="CM46" s="26"/>
      <c r="CN46" s="26"/>
      <c r="CO46" s="26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</row>
    <row r="47" spans="1:129" s="19" customFormat="1" ht="141.75" customHeight="1">
      <c r="A47" s="68" t="s">
        <v>316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21"/>
      <c r="AE47" s="126">
        <v>200</v>
      </c>
      <c r="AF47" s="126"/>
      <c r="AG47" s="126"/>
      <c r="AH47" s="126"/>
      <c r="AI47" s="126"/>
      <c r="AJ47" s="126"/>
      <c r="AK47" s="123" t="s">
        <v>317</v>
      </c>
      <c r="AL47" s="123"/>
      <c r="AM47" s="123"/>
      <c r="AN47" s="123"/>
      <c r="AO47" s="123"/>
      <c r="AP47" s="123"/>
      <c r="AQ47" s="123"/>
      <c r="AR47" s="123"/>
      <c r="AS47" s="123"/>
      <c r="AT47" s="124">
        <v>45000</v>
      </c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 t="s">
        <v>33</v>
      </c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>
        <f>AT47</f>
        <v>45000</v>
      </c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20" t="e">
        <f t="shared" si="0"/>
        <v>#VALUE!</v>
      </c>
      <c r="CJ47" s="24"/>
      <c r="CK47" s="24"/>
      <c r="CL47" s="24"/>
      <c r="CM47" s="26"/>
      <c r="CN47" s="26"/>
      <c r="CO47" s="26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</row>
    <row r="48" spans="1:129" s="19" customFormat="1" ht="156" customHeight="1">
      <c r="A48" s="68" t="s">
        <v>11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21"/>
      <c r="AE48" s="126">
        <v>200</v>
      </c>
      <c r="AF48" s="126"/>
      <c r="AG48" s="126"/>
      <c r="AH48" s="126"/>
      <c r="AI48" s="126"/>
      <c r="AJ48" s="126"/>
      <c r="AK48" s="123" t="s">
        <v>16</v>
      </c>
      <c r="AL48" s="123"/>
      <c r="AM48" s="123"/>
      <c r="AN48" s="123"/>
      <c r="AO48" s="123"/>
      <c r="AP48" s="123"/>
      <c r="AQ48" s="123"/>
      <c r="AR48" s="123"/>
      <c r="AS48" s="123"/>
      <c r="AT48" s="124">
        <v>61400</v>
      </c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>
        <v>1815</v>
      </c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>
        <f>AT48-BK48</f>
        <v>59585</v>
      </c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20">
        <f t="shared" si="0"/>
        <v>2.9560260586319216</v>
      </c>
      <c r="CJ48" s="24"/>
      <c r="CK48" s="24"/>
      <c r="CL48" s="24"/>
      <c r="CM48" s="26"/>
      <c r="CN48" s="26"/>
      <c r="CO48" s="26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</row>
    <row r="49" spans="1:129" s="19" customFormat="1" ht="156" customHeight="1">
      <c r="A49" s="68" t="s">
        <v>240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21"/>
      <c r="AE49" s="126">
        <v>200</v>
      </c>
      <c r="AF49" s="126"/>
      <c r="AG49" s="126"/>
      <c r="AH49" s="126"/>
      <c r="AI49" s="126"/>
      <c r="AJ49" s="126"/>
      <c r="AK49" s="123" t="s">
        <v>241</v>
      </c>
      <c r="AL49" s="123"/>
      <c r="AM49" s="123"/>
      <c r="AN49" s="123"/>
      <c r="AO49" s="123"/>
      <c r="AP49" s="123"/>
      <c r="AQ49" s="123"/>
      <c r="AR49" s="123"/>
      <c r="AS49" s="123"/>
      <c r="AT49" s="124">
        <v>46600</v>
      </c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>
        <v>46140</v>
      </c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>
        <f>AT49-BK49</f>
        <v>460</v>
      </c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20">
        <f t="shared" si="0"/>
        <v>99.01287553648068</v>
      </c>
      <c r="CJ49" s="24"/>
      <c r="CK49" s="24"/>
      <c r="CL49" s="24"/>
      <c r="CM49" s="26"/>
      <c r="CN49" s="26"/>
      <c r="CO49" s="26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</row>
    <row r="50" spans="1:129" s="19" customFormat="1" ht="171" customHeight="1">
      <c r="A50" s="34" t="s">
        <v>318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6"/>
      <c r="AD50" s="21"/>
      <c r="AE50" s="126">
        <v>200</v>
      </c>
      <c r="AF50" s="126"/>
      <c r="AG50" s="126"/>
      <c r="AH50" s="126"/>
      <c r="AI50" s="126"/>
      <c r="AJ50" s="126"/>
      <c r="AK50" s="123" t="s">
        <v>320</v>
      </c>
      <c r="AL50" s="123"/>
      <c r="AM50" s="123"/>
      <c r="AN50" s="123"/>
      <c r="AO50" s="123"/>
      <c r="AP50" s="123"/>
      <c r="AQ50" s="123"/>
      <c r="AR50" s="123"/>
      <c r="AS50" s="123"/>
      <c r="AT50" s="124">
        <v>40400</v>
      </c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 t="s">
        <v>33</v>
      </c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>
        <f>AT50</f>
        <v>40400</v>
      </c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20" t="e">
        <f t="shared" si="0"/>
        <v>#VALUE!</v>
      </c>
      <c r="CJ50" s="24"/>
      <c r="CK50" s="24"/>
      <c r="CL50" s="24"/>
      <c r="CM50" s="26"/>
      <c r="CN50" s="26"/>
      <c r="CO50" s="26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</row>
    <row r="51" spans="1:129" s="19" customFormat="1" ht="185.25" customHeight="1">
      <c r="A51" s="34" t="s">
        <v>17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6"/>
      <c r="AD51" s="21"/>
      <c r="AE51" s="126">
        <v>200</v>
      </c>
      <c r="AF51" s="126"/>
      <c r="AG51" s="126"/>
      <c r="AH51" s="126"/>
      <c r="AI51" s="126"/>
      <c r="AJ51" s="126"/>
      <c r="AK51" s="123" t="s">
        <v>18</v>
      </c>
      <c r="AL51" s="123"/>
      <c r="AM51" s="123"/>
      <c r="AN51" s="123"/>
      <c r="AO51" s="123"/>
      <c r="AP51" s="123"/>
      <c r="AQ51" s="123"/>
      <c r="AR51" s="123"/>
      <c r="AS51" s="123"/>
      <c r="AT51" s="124">
        <v>1000</v>
      </c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>
        <v>632.61</v>
      </c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>
        <f>AT51</f>
        <v>1000</v>
      </c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20">
        <f>BK51/AT51*100</f>
        <v>63.261</v>
      </c>
      <c r="CJ51" s="24"/>
      <c r="CK51" s="24"/>
      <c r="CL51" s="24"/>
      <c r="CM51" s="26"/>
      <c r="CN51" s="26"/>
      <c r="CO51" s="26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</row>
    <row r="52" spans="1:129" s="19" customFormat="1" ht="66.75" customHeight="1">
      <c r="A52" s="34" t="s">
        <v>321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6"/>
      <c r="AD52" s="21"/>
      <c r="AE52" s="126">
        <v>200</v>
      </c>
      <c r="AF52" s="126"/>
      <c r="AG52" s="126"/>
      <c r="AH52" s="126"/>
      <c r="AI52" s="126"/>
      <c r="AJ52" s="126"/>
      <c r="AK52" s="123" t="s">
        <v>322</v>
      </c>
      <c r="AL52" s="123"/>
      <c r="AM52" s="123"/>
      <c r="AN52" s="123"/>
      <c r="AO52" s="123"/>
      <c r="AP52" s="123"/>
      <c r="AQ52" s="123"/>
      <c r="AR52" s="123"/>
      <c r="AS52" s="123"/>
      <c r="AT52" s="124">
        <v>543200</v>
      </c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>
        <v>543200</v>
      </c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 t="s">
        <v>33</v>
      </c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20">
        <f t="shared" si="0"/>
        <v>100</v>
      </c>
      <c r="CJ52" s="24"/>
      <c r="CK52" s="24"/>
      <c r="CL52" s="24"/>
      <c r="CM52" s="26"/>
      <c r="CN52" s="26"/>
      <c r="CO52" s="26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</row>
    <row r="53" spans="1:129" s="19" customFormat="1" ht="200.25" customHeight="1">
      <c r="A53" s="34" t="s">
        <v>53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6"/>
      <c r="AD53" s="21"/>
      <c r="AE53" s="126">
        <v>200</v>
      </c>
      <c r="AF53" s="126"/>
      <c r="AG53" s="126"/>
      <c r="AH53" s="126"/>
      <c r="AI53" s="126"/>
      <c r="AJ53" s="126"/>
      <c r="AK53" s="123" t="s">
        <v>418</v>
      </c>
      <c r="AL53" s="123"/>
      <c r="AM53" s="123"/>
      <c r="AN53" s="123"/>
      <c r="AO53" s="123"/>
      <c r="AP53" s="123"/>
      <c r="AQ53" s="123"/>
      <c r="AR53" s="123"/>
      <c r="AS53" s="123"/>
      <c r="AT53" s="124">
        <v>90100</v>
      </c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 t="s">
        <v>33</v>
      </c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>
        <f>AT53</f>
        <v>90100</v>
      </c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20" t="e">
        <f t="shared" si="0"/>
        <v>#VALUE!</v>
      </c>
      <c r="CJ53" s="24"/>
      <c r="CK53" s="24"/>
      <c r="CL53" s="24"/>
      <c r="CM53" s="26"/>
      <c r="CN53" s="26"/>
      <c r="CO53" s="26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</row>
    <row r="54" spans="1:129" s="19" customFormat="1" ht="170.25" customHeight="1">
      <c r="A54" s="68" t="s">
        <v>143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21"/>
      <c r="AE54" s="126">
        <v>200</v>
      </c>
      <c r="AF54" s="126"/>
      <c r="AG54" s="126"/>
      <c r="AH54" s="126"/>
      <c r="AI54" s="126"/>
      <c r="AJ54" s="126"/>
      <c r="AK54" s="123" t="s">
        <v>296</v>
      </c>
      <c r="AL54" s="123"/>
      <c r="AM54" s="123"/>
      <c r="AN54" s="123"/>
      <c r="AO54" s="123"/>
      <c r="AP54" s="123"/>
      <c r="AQ54" s="123"/>
      <c r="AR54" s="123"/>
      <c r="AS54" s="123"/>
      <c r="AT54" s="124">
        <v>905100</v>
      </c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>
        <v>509175</v>
      </c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>
        <f>AT54-BK54</f>
        <v>395925</v>
      </c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20">
        <f t="shared" si="0"/>
        <v>56.25621478289692</v>
      </c>
      <c r="CJ54" s="24"/>
      <c r="CK54" s="24"/>
      <c r="CL54" s="24"/>
      <c r="CM54" s="26"/>
      <c r="CN54" s="26"/>
      <c r="CO54" s="26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</row>
    <row r="55" spans="1:129" s="19" customFormat="1" ht="205.5" customHeight="1">
      <c r="A55" s="68" t="s">
        <v>144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21"/>
      <c r="AE55" s="126">
        <v>200</v>
      </c>
      <c r="AF55" s="126"/>
      <c r="AG55" s="126"/>
      <c r="AH55" s="126"/>
      <c r="AI55" s="126"/>
      <c r="AJ55" s="126"/>
      <c r="AK55" s="123" t="s">
        <v>145</v>
      </c>
      <c r="AL55" s="123"/>
      <c r="AM55" s="123"/>
      <c r="AN55" s="123"/>
      <c r="AO55" s="123"/>
      <c r="AP55" s="123"/>
      <c r="AQ55" s="123"/>
      <c r="AR55" s="123"/>
      <c r="AS55" s="123"/>
      <c r="AT55" s="124">
        <v>7158000</v>
      </c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>
        <v>3610000</v>
      </c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 t="s">
        <v>33</v>
      </c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20">
        <f t="shared" si="0"/>
        <v>50.43308186644314</v>
      </c>
      <c r="CJ55" s="24"/>
      <c r="CK55" s="24"/>
      <c r="CL55" s="24"/>
      <c r="CM55" s="26"/>
      <c r="CN55" s="26"/>
      <c r="CO55" s="26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</row>
    <row r="56" spans="1:129" s="19" customFormat="1" ht="174" customHeight="1">
      <c r="A56" s="68" t="s">
        <v>155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21"/>
      <c r="AE56" s="126">
        <v>200</v>
      </c>
      <c r="AF56" s="126"/>
      <c r="AG56" s="126"/>
      <c r="AH56" s="126"/>
      <c r="AI56" s="126"/>
      <c r="AJ56" s="126"/>
      <c r="AK56" s="123" t="s">
        <v>297</v>
      </c>
      <c r="AL56" s="123"/>
      <c r="AM56" s="123"/>
      <c r="AN56" s="123"/>
      <c r="AO56" s="123"/>
      <c r="AP56" s="123"/>
      <c r="AQ56" s="123"/>
      <c r="AR56" s="123"/>
      <c r="AS56" s="123"/>
      <c r="AT56" s="124">
        <v>4228200</v>
      </c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>
        <v>4228200</v>
      </c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 t="s">
        <v>33</v>
      </c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20">
        <f t="shared" si="0"/>
        <v>100</v>
      </c>
      <c r="CJ56" s="24"/>
      <c r="CK56" s="24"/>
      <c r="CL56" s="24"/>
      <c r="CM56" s="26"/>
      <c r="CN56" s="26"/>
      <c r="CO56" s="26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</row>
    <row r="57" spans="1:129" s="19" customFormat="1" ht="174" customHeight="1">
      <c r="A57" s="68" t="s">
        <v>146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21"/>
      <c r="AE57" s="126">
        <v>200</v>
      </c>
      <c r="AF57" s="126"/>
      <c r="AG57" s="126"/>
      <c r="AH57" s="126"/>
      <c r="AI57" s="126"/>
      <c r="AJ57" s="126"/>
      <c r="AK57" s="123" t="s">
        <v>147</v>
      </c>
      <c r="AL57" s="123"/>
      <c r="AM57" s="123"/>
      <c r="AN57" s="123"/>
      <c r="AO57" s="123"/>
      <c r="AP57" s="123"/>
      <c r="AQ57" s="123"/>
      <c r="AR57" s="123"/>
      <c r="AS57" s="123"/>
      <c r="AT57" s="124">
        <v>5500</v>
      </c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>
        <v>5469.04</v>
      </c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>
        <f aca="true" t="shared" si="3" ref="BW57:BW62">AT57-BK57</f>
        <v>30.960000000000036</v>
      </c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20">
        <f t="shared" si="0"/>
        <v>99.43709090909091</v>
      </c>
      <c r="CJ57" s="24"/>
      <c r="CK57" s="24"/>
      <c r="CL57" s="24"/>
      <c r="CM57" s="26"/>
      <c r="CN57" s="26"/>
      <c r="CO57" s="26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</row>
    <row r="58" spans="1:129" s="19" customFormat="1" ht="159" customHeight="1">
      <c r="A58" s="68" t="s">
        <v>323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21"/>
      <c r="AE58" s="126">
        <v>200</v>
      </c>
      <c r="AF58" s="126"/>
      <c r="AG58" s="126"/>
      <c r="AH58" s="126"/>
      <c r="AI58" s="126"/>
      <c r="AJ58" s="126"/>
      <c r="AK58" s="123" t="s">
        <v>324</v>
      </c>
      <c r="AL58" s="123"/>
      <c r="AM58" s="123"/>
      <c r="AN58" s="123"/>
      <c r="AO58" s="123"/>
      <c r="AP58" s="123"/>
      <c r="AQ58" s="123"/>
      <c r="AR58" s="123"/>
      <c r="AS58" s="123"/>
      <c r="AT58" s="124">
        <v>2936330.87</v>
      </c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>
        <v>1600202</v>
      </c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>
        <f t="shared" si="3"/>
        <v>1336128.87</v>
      </c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20">
        <f t="shared" si="0"/>
        <v>54.49665146216985</v>
      </c>
      <c r="CJ58" s="24"/>
      <c r="CK58" s="24"/>
      <c r="CL58" s="24"/>
      <c r="CM58" s="26"/>
      <c r="CN58" s="26"/>
      <c r="CO58" s="26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</row>
    <row r="59" spans="1:129" s="19" customFormat="1" ht="159" customHeight="1">
      <c r="A59" s="68" t="s">
        <v>420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21"/>
      <c r="AE59" s="126">
        <v>200</v>
      </c>
      <c r="AF59" s="126"/>
      <c r="AG59" s="126"/>
      <c r="AH59" s="126"/>
      <c r="AI59" s="126"/>
      <c r="AJ59" s="126"/>
      <c r="AK59" s="123" t="s">
        <v>419</v>
      </c>
      <c r="AL59" s="123"/>
      <c r="AM59" s="123"/>
      <c r="AN59" s="123"/>
      <c r="AO59" s="123"/>
      <c r="AP59" s="123"/>
      <c r="AQ59" s="123"/>
      <c r="AR59" s="123"/>
      <c r="AS59" s="123"/>
      <c r="AT59" s="124">
        <v>19900</v>
      </c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>
        <v>19722.11</v>
      </c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>
        <f t="shared" si="3"/>
        <v>177.88999999999942</v>
      </c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20">
        <f aca="true" t="shared" si="4" ref="CH59:CH65">BK59/AT59*100</f>
        <v>99.10608040201005</v>
      </c>
      <c r="CJ59" s="24"/>
      <c r="CK59" s="24"/>
      <c r="CL59" s="24"/>
      <c r="CM59" s="26"/>
      <c r="CN59" s="26"/>
      <c r="CO59" s="26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</row>
    <row r="60" spans="1:129" s="19" customFormat="1" ht="159" customHeight="1">
      <c r="A60" s="68" t="s">
        <v>422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21"/>
      <c r="AE60" s="126">
        <v>200</v>
      </c>
      <c r="AF60" s="126"/>
      <c r="AG60" s="126"/>
      <c r="AH60" s="126"/>
      <c r="AI60" s="126"/>
      <c r="AJ60" s="126"/>
      <c r="AK60" s="123" t="s">
        <v>421</v>
      </c>
      <c r="AL60" s="123"/>
      <c r="AM60" s="123"/>
      <c r="AN60" s="123"/>
      <c r="AO60" s="123"/>
      <c r="AP60" s="123"/>
      <c r="AQ60" s="123"/>
      <c r="AR60" s="123"/>
      <c r="AS60" s="123"/>
      <c r="AT60" s="124">
        <v>520000</v>
      </c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>
        <v>519878</v>
      </c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>
        <f t="shared" si="3"/>
        <v>122</v>
      </c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20">
        <f t="shared" si="4"/>
        <v>99.97653846153847</v>
      </c>
      <c r="CJ60" s="24"/>
      <c r="CK60" s="24"/>
      <c r="CL60" s="24"/>
      <c r="CM60" s="26"/>
      <c r="CN60" s="26"/>
      <c r="CO60" s="26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</row>
    <row r="61" spans="1:129" s="19" customFormat="1" ht="159" customHeight="1">
      <c r="A61" s="68" t="s">
        <v>290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21"/>
      <c r="AE61" s="126">
        <v>200</v>
      </c>
      <c r="AF61" s="126"/>
      <c r="AG61" s="126"/>
      <c r="AH61" s="126"/>
      <c r="AI61" s="126"/>
      <c r="AJ61" s="126"/>
      <c r="AK61" s="123" t="s">
        <v>156</v>
      </c>
      <c r="AL61" s="123"/>
      <c r="AM61" s="123"/>
      <c r="AN61" s="123"/>
      <c r="AO61" s="123"/>
      <c r="AP61" s="123"/>
      <c r="AQ61" s="123"/>
      <c r="AR61" s="123"/>
      <c r="AS61" s="123"/>
      <c r="AT61" s="124">
        <v>30700</v>
      </c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>
        <v>30643</v>
      </c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>
        <f t="shared" si="3"/>
        <v>57</v>
      </c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20">
        <f t="shared" si="4"/>
        <v>99.814332247557</v>
      </c>
      <c r="CJ61" s="24"/>
      <c r="CK61" s="24"/>
      <c r="CL61" s="24"/>
      <c r="CM61" s="26"/>
      <c r="CN61" s="26"/>
      <c r="CO61" s="26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</row>
    <row r="62" spans="1:129" s="19" customFormat="1" ht="177" customHeight="1">
      <c r="A62" s="34" t="s">
        <v>13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6"/>
      <c r="AD62" s="21"/>
      <c r="AE62" s="166">
        <v>200</v>
      </c>
      <c r="AF62" s="167"/>
      <c r="AG62" s="167"/>
      <c r="AH62" s="167"/>
      <c r="AI62" s="167"/>
      <c r="AJ62" s="168"/>
      <c r="AK62" s="134" t="s">
        <v>12</v>
      </c>
      <c r="AL62" s="135"/>
      <c r="AM62" s="135"/>
      <c r="AN62" s="135"/>
      <c r="AO62" s="135"/>
      <c r="AP62" s="135"/>
      <c r="AQ62" s="135"/>
      <c r="AR62" s="135"/>
      <c r="AS62" s="136"/>
      <c r="AT62" s="127">
        <v>621100</v>
      </c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9"/>
      <c r="BK62" s="127">
        <v>554617.92</v>
      </c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9"/>
      <c r="BW62" s="127">
        <f t="shared" si="3"/>
        <v>66482.07999999996</v>
      </c>
      <c r="BX62" s="128"/>
      <c r="BY62" s="128"/>
      <c r="BZ62" s="128"/>
      <c r="CA62" s="128"/>
      <c r="CB62" s="128"/>
      <c r="CC62" s="128"/>
      <c r="CD62" s="128"/>
      <c r="CE62" s="128"/>
      <c r="CF62" s="128"/>
      <c r="CG62" s="129"/>
      <c r="CH62" s="20">
        <f t="shared" si="4"/>
        <v>89.29607470616648</v>
      </c>
      <c r="CJ62" s="24"/>
      <c r="CK62" s="24"/>
      <c r="CL62" s="24"/>
      <c r="CM62" s="26"/>
      <c r="CN62" s="26"/>
      <c r="CO62" s="26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</row>
    <row r="63" spans="1:129" s="19" customFormat="1" ht="195.75" customHeight="1">
      <c r="A63" s="34" t="s">
        <v>223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6"/>
      <c r="AD63" s="21"/>
      <c r="AE63" s="166">
        <v>200</v>
      </c>
      <c r="AF63" s="167"/>
      <c r="AG63" s="167"/>
      <c r="AH63" s="167"/>
      <c r="AI63" s="167"/>
      <c r="AJ63" s="168"/>
      <c r="AK63" s="134" t="s">
        <v>222</v>
      </c>
      <c r="AL63" s="135"/>
      <c r="AM63" s="135"/>
      <c r="AN63" s="135"/>
      <c r="AO63" s="135"/>
      <c r="AP63" s="135"/>
      <c r="AQ63" s="135"/>
      <c r="AR63" s="135"/>
      <c r="AS63" s="136"/>
      <c r="AT63" s="127">
        <v>30000</v>
      </c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9"/>
      <c r="BK63" s="127" t="s">
        <v>33</v>
      </c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9"/>
      <c r="BW63" s="127">
        <f>AT63</f>
        <v>30000</v>
      </c>
      <c r="BX63" s="128"/>
      <c r="BY63" s="128"/>
      <c r="BZ63" s="128"/>
      <c r="CA63" s="128"/>
      <c r="CB63" s="128"/>
      <c r="CC63" s="128"/>
      <c r="CD63" s="128"/>
      <c r="CE63" s="128"/>
      <c r="CF63" s="128"/>
      <c r="CG63" s="129"/>
      <c r="CH63" s="20" t="e">
        <f>BK63/AT63*100</f>
        <v>#VALUE!</v>
      </c>
      <c r="CJ63" s="24"/>
      <c r="CK63" s="24"/>
      <c r="CL63" s="24"/>
      <c r="CM63" s="26"/>
      <c r="CN63" s="26"/>
      <c r="CO63" s="26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</row>
    <row r="64" spans="1:129" s="19" customFormat="1" ht="172.5" customHeight="1">
      <c r="A64" s="68" t="s">
        <v>15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21"/>
      <c r="AE64" s="126">
        <v>200</v>
      </c>
      <c r="AF64" s="126"/>
      <c r="AG64" s="126"/>
      <c r="AH64" s="126"/>
      <c r="AI64" s="126"/>
      <c r="AJ64" s="126"/>
      <c r="AK64" s="123" t="s">
        <v>14</v>
      </c>
      <c r="AL64" s="123"/>
      <c r="AM64" s="123"/>
      <c r="AN64" s="123"/>
      <c r="AO64" s="123"/>
      <c r="AP64" s="123"/>
      <c r="AQ64" s="123"/>
      <c r="AR64" s="123"/>
      <c r="AS64" s="123"/>
      <c r="AT64" s="124">
        <v>9559600</v>
      </c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 t="s">
        <v>33</v>
      </c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>
        <f>AT64</f>
        <v>9559600</v>
      </c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20" t="e">
        <f t="shared" si="4"/>
        <v>#VALUE!</v>
      </c>
      <c r="CJ64" s="24"/>
      <c r="CK64" s="24"/>
      <c r="CL64" s="24"/>
      <c r="CM64" s="26"/>
      <c r="CN64" s="26"/>
      <c r="CO64" s="26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</row>
    <row r="65" spans="1:129" s="19" customFormat="1" ht="187.5" customHeight="1">
      <c r="A65" s="68" t="s">
        <v>423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21"/>
      <c r="AE65" s="126">
        <v>200</v>
      </c>
      <c r="AF65" s="126"/>
      <c r="AG65" s="126"/>
      <c r="AH65" s="126"/>
      <c r="AI65" s="126"/>
      <c r="AJ65" s="126"/>
      <c r="AK65" s="123" t="s">
        <v>424</v>
      </c>
      <c r="AL65" s="123"/>
      <c r="AM65" s="123"/>
      <c r="AN65" s="123"/>
      <c r="AO65" s="123"/>
      <c r="AP65" s="123"/>
      <c r="AQ65" s="123"/>
      <c r="AR65" s="123"/>
      <c r="AS65" s="123"/>
      <c r="AT65" s="124">
        <v>4637500</v>
      </c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>
        <v>4637157</v>
      </c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>
        <f>AT65-BK65</f>
        <v>343</v>
      </c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20">
        <f t="shared" si="4"/>
        <v>99.9926037735849</v>
      </c>
      <c r="CJ65" s="24"/>
      <c r="CK65" s="24"/>
      <c r="CL65" s="24"/>
      <c r="CM65" s="26"/>
      <c r="CN65" s="26"/>
      <c r="CO65" s="26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</row>
    <row r="66" spans="1:129" s="19" customFormat="1" ht="178.5" customHeight="1">
      <c r="A66" s="68" t="s">
        <v>242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21"/>
      <c r="AE66" s="126">
        <v>200</v>
      </c>
      <c r="AF66" s="126"/>
      <c r="AG66" s="126"/>
      <c r="AH66" s="126"/>
      <c r="AI66" s="126"/>
      <c r="AJ66" s="126"/>
      <c r="AK66" s="123" t="s">
        <v>179</v>
      </c>
      <c r="AL66" s="123"/>
      <c r="AM66" s="123"/>
      <c r="AN66" s="123"/>
      <c r="AO66" s="123"/>
      <c r="AP66" s="123"/>
      <c r="AQ66" s="123"/>
      <c r="AR66" s="123"/>
      <c r="AS66" s="123"/>
      <c r="AT66" s="124">
        <v>471700</v>
      </c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>
        <v>471700</v>
      </c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 t="s">
        <v>33</v>
      </c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20">
        <f aca="true" t="shared" si="5" ref="CH66:CH83">BK66/AT66*100</f>
        <v>100</v>
      </c>
      <c r="CJ66" s="24"/>
      <c r="CK66" s="24"/>
      <c r="CL66" s="24"/>
      <c r="CM66" s="26"/>
      <c r="CN66" s="26"/>
      <c r="CO66" s="26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</row>
    <row r="67" spans="1:129" s="19" customFormat="1" ht="183" customHeight="1">
      <c r="A67" s="140" t="s">
        <v>244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33">
        <v>200</v>
      </c>
      <c r="AF67" s="133"/>
      <c r="AG67" s="133"/>
      <c r="AH67" s="133"/>
      <c r="AI67" s="133"/>
      <c r="AJ67" s="133"/>
      <c r="AK67" s="132" t="s">
        <v>243</v>
      </c>
      <c r="AL67" s="132"/>
      <c r="AM67" s="132"/>
      <c r="AN67" s="132"/>
      <c r="AO67" s="132"/>
      <c r="AP67" s="132"/>
      <c r="AQ67" s="132"/>
      <c r="AR67" s="132"/>
      <c r="AS67" s="132"/>
      <c r="AT67" s="124">
        <v>160000</v>
      </c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 t="s">
        <v>33</v>
      </c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>
        <f>AT67</f>
        <v>160000</v>
      </c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20" t="e">
        <f t="shared" si="5"/>
        <v>#VALUE!</v>
      </c>
      <c r="CJ67" s="24"/>
      <c r="CK67" s="24"/>
      <c r="CL67" s="24"/>
      <c r="CM67" s="26"/>
      <c r="CN67" s="26"/>
      <c r="CO67" s="26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</row>
    <row r="68" spans="1:129" s="19" customFormat="1" ht="183" customHeight="1">
      <c r="A68" s="140" t="s">
        <v>259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33">
        <v>200</v>
      </c>
      <c r="AF68" s="133"/>
      <c r="AG68" s="133"/>
      <c r="AH68" s="133"/>
      <c r="AI68" s="133"/>
      <c r="AJ68" s="133"/>
      <c r="AK68" s="123" t="s">
        <v>245</v>
      </c>
      <c r="AL68" s="123"/>
      <c r="AM68" s="123"/>
      <c r="AN68" s="123"/>
      <c r="AO68" s="123"/>
      <c r="AP68" s="123"/>
      <c r="AQ68" s="123"/>
      <c r="AR68" s="123"/>
      <c r="AS68" s="123"/>
      <c r="AT68" s="124">
        <v>613022.51</v>
      </c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>
        <v>320369.44</v>
      </c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>
        <f>AT68-BK68</f>
        <v>292653.07</v>
      </c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20">
        <f t="shared" si="5"/>
        <v>52.26063232164183</v>
      </c>
      <c r="CJ68" s="24"/>
      <c r="CK68" s="24"/>
      <c r="CL68" s="24"/>
      <c r="CM68" s="26"/>
      <c r="CN68" s="26"/>
      <c r="CO68" s="26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</row>
    <row r="69" spans="1:129" s="19" customFormat="1" ht="154.5" customHeight="1">
      <c r="A69" s="140" t="s">
        <v>283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33">
        <v>200</v>
      </c>
      <c r="AF69" s="133"/>
      <c r="AG69" s="133"/>
      <c r="AH69" s="133"/>
      <c r="AI69" s="133"/>
      <c r="AJ69" s="133"/>
      <c r="AK69" s="123" t="s">
        <v>282</v>
      </c>
      <c r="AL69" s="123"/>
      <c r="AM69" s="123"/>
      <c r="AN69" s="123"/>
      <c r="AO69" s="123"/>
      <c r="AP69" s="123"/>
      <c r="AQ69" s="123"/>
      <c r="AR69" s="123"/>
      <c r="AS69" s="123"/>
      <c r="AT69" s="124">
        <v>40000</v>
      </c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>
        <v>39985</v>
      </c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>
        <f>AT69-BK69</f>
        <v>15</v>
      </c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20">
        <f t="shared" si="5"/>
        <v>99.9625</v>
      </c>
      <c r="CJ69" s="24"/>
      <c r="CK69" s="24"/>
      <c r="CL69" s="24"/>
      <c r="CM69" s="26"/>
      <c r="CN69" s="26"/>
      <c r="CO69" s="26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</row>
    <row r="70" spans="1:129" s="19" customFormat="1" ht="168" customHeight="1">
      <c r="A70" s="140" t="s">
        <v>54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33">
        <v>200</v>
      </c>
      <c r="AF70" s="133"/>
      <c r="AG70" s="133"/>
      <c r="AH70" s="133"/>
      <c r="AI70" s="133"/>
      <c r="AJ70" s="133"/>
      <c r="AK70" s="123" t="s">
        <v>224</v>
      </c>
      <c r="AL70" s="123"/>
      <c r="AM70" s="123"/>
      <c r="AN70" s="123"/>
      <c r="AO70" s="123"/>
      <c r="AP70" s="123"/>
      <c r="AQ70" s="123"/>
      <c r="AR70" s="123"/>
      <c r="AS70" s="123"/>
      <c r="AT70" s="124">
        <v>17000</v>
      </c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>
        <v>16641</v>
      </c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>
        <f>AT70-BK70</f>
        <v>359</v>
      </c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20">
        <f t="shared" si="5"/>
        <v>97.88823529411765</v>
      </c>
      <c r="CJ70" s="24"/>
      <c r="CK70" s="24"/>
      <c r="CL70" s="24"/>
      <c r="CM70" s="26"/>
      <c r="CN70" s="26"/>
      <c r="CO70" s="26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</row>
    <row r="71" spans="1:129" s="19" customFormat="1" ht="168" customHeight="1">
      <c r="A71" s="140" t="s">
        <v>285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33">
        <v>200</v>
      </c>
      <c r="AF71" s="133"/>
      <c r="AG71" s="133"/>
      <c r="AH71" s="133"/>
      <c r="AI71" s="133"/>
      <c r="AJ71" s="133"/>
      <c r="AK71" s="123" t="s">
        <v>284</v>
      </c>
      <c r="AL71" s="123"/>
      <c r="AM71" s="123"/>
      <c r="AN71" s="123"/>
      <c r="AO71" s="123"/>
      <c r="AP71" s="123"/>
      <c r="AQ71" s="123"/>
      <c r="AR71" s="123"/>
      <c r="AS71" s="123"/>
      <c r="AT71" s="124">
        <v>30000</v>
      </c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>
        <v>28238</v>
      </c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>
        <f>AT71-BK71</f>
        <v>1762</v>
      </c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20">
        <f t="shared" si="5"/>
        <v>94.12666666666667</v>
      </c>
      <c r="CJ71" s="24"/>
      <c r="CK71" s="24"/>
      <c r="CL71" s="24"/>
      <c r="CM71" s="26"/>
      <c r="CN71" s="26"/>
      <c r="CO71" s="26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</row>
    <row r="72" spans="1:129" s="19" customFormat="1" ht="182.25" customHeight="1">
      <c r="A72" s="68" t="s">
        <v>275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21"/>
      <c r="AE72" s="125">
        <v>200</v>
      </c>
      <c r="AF72" s="125"/>
      <c r="AG72" s="125"/>
      <c r="AH72" s="125"/>
      <c r="AI72" s="125"/>
      <c r="AJ72" s="125"/>
      <c r="AK72" s="123" t="s">
        <v>325</v>
      </c>
      <c r="AL72" s="123"/>
      <c r="AM72" s="123"/>
      <c r="AN72" s="123"/>
      <c r="AO72" s="123"/>
      <c r="AP72" s="123"/>
      <c r="AQ72" s="123"/>
      <c r="AR72" s="123"/>
      <c r="AS72" s="123"/>
      <c r="AT72" s="124">
        <v>148000</v>
      </c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>
        <v>37995</v>
      </c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>
        <f>AT72-BK72</f>
        <v>110005</v>
      </c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9">
        <f t="shared" si="5"/>
        <v>25.6722972972973</v>
      </c>
      <c r="CJ72" s="24"/>
      <c r="CK72" s="24"/>
      <c r="CL72" s="24"/>
      <c r="CM72" s="29"/>
      <c r="CN72" s="29"/>
      <c r="CO72" s="29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</row>
    <row r="73" spans="1:129" s="19" customFormat="1" ht="182.25" customHeight="1">
      <c r="A73" s="68" t="s">
        <v>225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21"/>
      <c r="AE73" s="125">
        <v>200</v>
      </c>
      <c r="AF73" s="125"/>
      <c r="AG73" s="125"/>
      <c r="AH73" s="125"/>
      <c r="AI73" s="125"/>
      <c r="AJ73" s="125"/>
      <c r="AK73" s="123" t="s">
        <v>458</v>
      </c>
      <c r="AL73" s="123"/>
      <c r="AM73" s="123"/>
      <c r="AN73" s="123"/>
      <c r="AO73" s="123"/>
      <c r="AP73" s="123"/>
      <c r="AQ73" s="123"/>
      <c r="AR73" s="123"/>
      <c r="AS73" s="123"/>
      <c r="AT73" s="124">
        <v>52000</v>
      </c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>
        <v>52000</v>
      </c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 t="s">
        <v>33</v>
      </c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9">
        <f t="shared" si="5"/>
        <v>100</v>
      </c>
      <c r="CJ73" s="24"/>
      <c r="CK73" s="24"/>
      <c r="CL73" s="24"/>
      <c r="CM73" s="29"/>
      <c r="CN73" s="29"/>
      <c r="CO73" s="29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</row>
    <row r="74" spans="1:129" s="19" customFormat="1" ht="168.75" customHeight="1">
      <c r="A74" s="68" t="s">
        <v>287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21"/>
      <c r="AE74" s="125">
        <v>200</v>
      </c>
      <c r="AF74" s="125"/>
      <c r="AG74" s="125"/>
      <c r="AH74" s="125"/>
      <c r="AI74" s="125"/>
      <c r="AJ74" s="125"/>
      <c r="AK74" s="123" t="s">
        <v>286</v>
      </c>
      <c r="AL74" s="123"/>
      <c r="AM74" s="123"/>
      <c r="AN74" s="123"/>
      <c r="AO74" s="123"/>
      <c r="AP74" s="123"/>
      <c r="AQ74" s="123"/>
      <c r="AR74" s="123"/>
      <c r="AS74" s="123"/>
      <c r="AT74" s="124">
        <v>81000</v>
      </c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>
        <v>79462.78</v>
      </c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>
        <f>AT74-BK74</f>
        <v>1537.2200000000012</v>
      </c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9">
        <f t="shared" si="5"/>
        <v>98.1021975308642</v>
      </c>
      <c r="CJ74" s="24"/>
      <c r="CK74" s="24"/>
      <c r="CL74" s="24"/>
      <c r="CM74" s="29"/>
      <c r="CN74" s="29"/>
      <c r="CO74" s="29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</row>
    <row r="75" spans="1:129" s="19" customFormat="1" ht="168.75" customHeight="1">
      <c r="A75" s="68" t="s">
        <v>148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21"/>
      <c r="AE75" s="125">
        <v>200</v>
      </c>
      <c r="AF75" s="125"/>
      <c r="AG75" s="125"/>
      <c r="AH75" s="125"/>
      <c r="AI75" s="125"/>
      <c r="AJ75" s="125"/>
      <c r="AK75" s="123" t="s">
        <v>149</v>
      </c>
      <c r="AL75" s="123"/>
      <c r="AM75" s="123"/>
      <c r="AN75" s="123"/>
      <c r="AO75" s="123"/>
      <c r="AP75" s="123"/>
      <c r="AQ75" s="123"/>
      <c r="AR75" s="123"/>
      <c r="AS75" s="123"/>
      <c r="AT75" s="124">
        <v>252000</v>
      </c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>
        <v>250155</v>
      </c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>
        <f>AT75-BK75</f>
        <v>1845</v>
      </c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9">
        <f t="shared" si="5"/>
        <v>99.26785714285714</v>
      </c>
      <c r="CJ75" s="24"/>
      <c r="CK75" s="24"/>
      <c r="CL75" s="24"/>
      <c r="CM75" s="29"/>
      <c r="CN75" s="29"/>
      <c r="CO75" s="29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</row>
    <row r="76" spans="1:129" s="19" customFormat="1" ht="162.75" customHeight="1">
      <c r="A76" s="68" t="s">
        <v>150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21"/>
      <c r="AE76" s="125">
        <v>200</v>
      </c>
      <c r="AF76" s="125"/>
      <c r="AG76" s="125"/>
      <c r="AH76" s="125"/>
      <c r="AI76" s="125"/>
      <c r="AJ76" s="125"/>
      <c r="AK76" s="123" t="s">
        <v>258</v>
      </c>
      <c r="AL76" s="123"/>
      <c r="AM76" s="123"/>
      <c r="AN76" s="123"/>
      <c r="AO76" s="123"/>
      <c r="AP76" s="123"/>
      <c r="AQ76" s="123"/>
      <c r="AR76" s="123"/>
      <c r="AS76" s="123"/>
      <c r="AT76" s="124">
        <v>20000</v>
      </c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>
        <v>20000</v>
      </c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 t="s">
        <v>33</v>
      </c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9">
        <f t="shared" si="5"/>
        <v>100</v>
      </c>
      <c r="CJ76" s="24"/>
      <c r="CK76" s="24"/>
      <c r="CL76" s="24"/>
      <c r="CM76" s="29"/>
      <c r="CN76" s="29"/>
      <c r="CO76" s="29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</row>
    <row r="77" spans="1:129" s="19" customFormat="1" ht="171" customHeight="1">
      <c r="A77" s="68" t="s">
        <v>457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21"/>
      <c r="AE77" s="125">
        <v>200</v>
      </c>
      <c r="AF77" s="125"/>
      <c r="AG77" s="125"/>
      <c r="AH77" s="125"/>
      <c r="AI77" s="125"/>
      <c r="AJ77" s="125"/>
      <c r="AK77" s="123" t="s">
        <v>249</v>
      </c>
      <c r="AL77" s="123"/>
      <c r="AM77" s="123"/>
      <c r="AN77" s="123"/>
      <c r="AO77" s="123"/>
      <c r="AP77" s="123"/>
      <c r="AQ77" s="123"/>
      <c r="AR77" s="123"/>
      <c r="AS77" s="123"/>
      <c r="AT77" s="124">
        <v>31600</v>
      </c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>
        <v>31573</v>
      </c>
      <c r="BL77" s="124"/>
      <c r="BM77" s="124"/>
      <c r="BN77" s="124"/>
      <c r="BO77" s="124"/>
      <c r="BP77" s="124"/>
      <c r="BQ77" s="124"/>
      <c r="BR77" s="124"/>
      <c r="BS77" s="124"/>
      <c r="BT77" s="124"/>
      <c r="BU77" s="124"/>
      <c r="BV77" s="124"/>
      <c r="BW77" s="124">
        <f aca="true" t="shared" si="6" ref="BW77:BW91">AT77-BK77</f>
        <v>27</v>
      </c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9">
        <f t="shared" si="5"/>
        <v>99.91455696202532</v>
      </c>
      <c r="CJ77" s="24"/>
      <c r="CK77" s="24"/>
      <c r="CL77" s="24"/>
      <c r="CM77" s="29"/>
      <c r="CN77" s="29"/>
      <c r="CO77" s="29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</row>
    <row r="78" spans="1:129" s="19" customFormat="1" ht="135.75" customHeight="1">
      <c r="A78" s="169" t="s">
        <v>203</v>
      </c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30"/>
      <c r="AE78" s="185">
        <v>200</v>
      </c>
      <c r="AF78" s="185"/>
      <c r="AG78" s="185"/>
      <c r="AH78" s="185"/>
      <c r="AI78" s="185"/>
      <c r="AJ78" s="185"/>
      <c r="AK78" s="130" t="s">
        <v>204</v>
      </c>
      <c r="AL78" s="130"/>
      <c r="AM78" s="130"/>
      <c r="AN78" s="130"/>
      <c r="AO78" s="130"/>
      <c r="AP78" s="130"/>
      <c r="AQ78" s="130"/>
      <c r="AR78" s="130"/>
      <c r="AS78" s="130"/>
      <c r="AT78" s="131">
        <v>3000000</v>
      </c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>
        <v>2102283.15</v>
      </c>
      <c r="BL78" s="131"/>
      <c r="BM78" s="131"/>
      <c r="BN78" s="131"/>
      <c r="BO78" s="131"/>
      <c r="BP78" s="131"/>
      <c r="BQ78" s="131"/>
      <c r="BR78" s="131"/>
      <c r="BS78" s="131"/>
      <c r="BT78" s="131"/>
      <c r="BU78" s="131"/>
      <c r="BV78" s="131"/>
      <c r="BW78" s="127">
        <f t="shared" si="6"/>
        <v>897716.8500000001</v>
      </c>
      <c r="BX78" s="128"/>
      <c r="BY78" s="128"/>
      <c r="BZ78" s="128"/>
      <c r="CA78" s="128"/>
      <c r="CB78" s="128"/>
      <c r="CC78" s="128"/>
      <c r="CD78" s="128"/>
      <c r="CE78" s="128"/>
      <c r="CF78" s="128"/>
      <c r="CG78" s="129"/>
      <c r="CH78" s="20">
        <f t="shared" si="5"/>
        <v>70.076105</v>
      </c>
      <c r="CJ78" s="24"/>
      <c r="CK78" s="24"/>
      <c r="CL78" s="24"/>
      <c r="CM78" s="26"/>
      <c r="CN78" s="26"/>
      <c r="CO78" s="26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</row>
    <row r="79" spans="1:129" s="19" customFormat="1" ht="134.25" customHeight="1">
      <c r="A79" s="68" t="s">
        <v>207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21"/>
      <c r="AE79" s="126">
        <v>200</v>
      </c>
      <c r="AF79" s="126"/>
      <c r="AG79" s="126"/>
      <c r="AH79" s="126"/>
      <c r="AI79" s="126"/>
      <c r="AJ79" s="126"/>
      <c r="AK79" s="123" t="s">
        <v>208</v>
      </c>
      <c r="AL79" s="123"/>
      <c r="AM79" s="123"/>
      <c r="AN79" s="123"/>
      <c r="AO79" s="123"/>
      <c r="AP79" s="123"/>
      <c r="AQ79" s="123"/>
      <c r="AR79" s="123"/>
      <c r="AS79" s="123"/>
      <c r="AT79" s="124">
        <v>450000</v>
      </c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>
        <v>423591</v>
      </c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4"/>
      <c r="BW79" s="127">
        <f t="shared" si="6"/>
        <v>26409</v>
      </c>
      <c r="BX79" s="128"/>
      <c r="BY79" s="128"/>
      <c r="BZ79" s="128"/>
      <c r="CA79" s="128"/>
      <c r="CB79" s="128"/>
      <c r="CC79" s="128"/>
      <c r="CD79" s="128"/>
      <c r="CE79" s="128"/>
      <c r="CF79" s="128"/>
      <c r="CG79" s="129"/>
      <c r="CH79" s="20">
        <f t="shared" si="5"/>
        <v>94.13133333333333</v>
      </c>
      <c r="CJ79" s="24"/>
      <c r="CK79" s="24"/>
      <c r="CL79" s="24"/>
      <c r="CM79" s="26"/>
      <c r="CN79" s="26"/>
      <c r="CO79" s="26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</row>
    <row r="80" spans="1:129" s="19" customFormat="1" ht="134.25" customHeight="1">
      <c r="A80" s="68" t="s">
        <v>362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21"/>
      <c r="AE80" s="126">
        <v>200</v>
      </c>
      <c r="AF80" s="126"/>
      <c r="AG80" s="126"/>
      <c r="AH80" s="126"/>
      <c r="AI80" s="126"/>
      <c r="AJ80" s="126"/>
      <c r="AK80" s="123" t="s">
        <v>276</v>
      </c>
      <c r="AL80" s="123"/>
      <c r="AM80" s="123"/>
      <c r="AN80" s="123"/>
      <c r="AO80" s="123"/>
      <c r="AP80" s="123"/>
      <c r="AQ80" s="123"/>
      <c r="AR80" s="123"/>
      <c r="AS80" s="123"/>
      <c r="AT80" s="124">
        <v>370000</v>
      </c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4">
        <v>36350</v>
      </c>
      <c r="BL80" s="124"/>
      <c r="BM80" s="124"/>
      <c r="BN80" s="124"/>
      <c r="BO80" s="124"/>
      <c r="BP80" s="124"/>
      <c r="BQ80" s="124"/>
      <c r="BR80" s="124"/>
      <c r="BS80" s="124"/>
      <c r="BT80" s="124"/>
      <c r="BU80" s="124"/>
      <c r="BV80" s="124"/>
      <c r="BW80" s="127">
        <f t="shared" si="6"/>
        <v>333650</v>
      </c>
      <c r="BX80" s="128"/>
      <c r="BY80" s="128"/>
      <c r="BZ80" s="128"/>
      <c r="CA80" s="128"/>
      <c r="CB80" s="128"/>
      <c r="CC80" s="128"/>
      <c r="CD80" s="128"/>
      <c r="CE80" s="128"/>
      <c r="CF80" s="128"/>
      <c r="CG80" s="129"/>
      <c r="CH80" s="20">
        <f t="shared" si="5"/>
        <v>9.824324324324325</v>
      </c>
      <c r="CJ80" s="24"/>
      <c r="CK80" s="24"/>
      <c r="CL80" s="24"/>
      <c r="CM80" s="26"/>
      <c r="CN80" s="26"/>
      <c r="CO80" s="26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</row>
    <row r="81" spans="1:129" s="19" customFormat="1" ht="142.5" customHeight="1">
      <c r="A81" s="68" t="s">
        <v>209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21"/>
      <c r="AE81" s="125">
        <v>200</v>
      </c>
      <c r="AF81" s="125"/>
      <c r="AG81" s="125"/>
      <c r="AH81" s="125"/>
      <c r="AI81" s="125"/>
      <c r="AJ81" s="125"/>
      <c r="AK81" s="123" t="s">
        <v>210</v>
      </c>
      <c r="AL81" s="123"/>
      <c r="AM81" s="123"/>
      <c r="AN81" s="123"/>
      <c r="AO81" s="123"/>
      <c r="AP81" s="123"/>
      <c r="AQ81" s="123"/>
      <c r="AR81" s="123"/>
      <c r="AS81" s="123"/>
      <c r="AT81" s="124">
        <v>500000</v>
      </c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>
        <v>350059.36</v>
      </c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  <c r="BV81" s="124"/>
      <c r="BW81" s="127">
        <f t="shared" si="6"/>
        <v>149940.64</v>
      </c>
      <c r="BX81" s="128"/>
      <c r="BY81" s="128"/>
      <c r="BZ81" s="128"/>
      <c r="CA81" s="128"/>
      <c r="CB81" s="128"/>
      <c r="CC81" s="128"/>
      <c r="CD81" s="128"/>
      <c r="CE81" s="128"/>
      <c r="CF81" s="128"/>
      <c r="CG81" s="129"/>
      <c r="CH81" s="20">
        <f t="shared" si="5"/>
        <v>70.011872</v>
      </c>
      <c r="CJ81" s="24"/>
      <c r="CK81" s="24"/>
      <c r="CL81" s="24"/>
      <c r="CM81" s="26"/>
      <c r="CN81" s="26"/>
      <c r="CO81" s="26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</row>
    <row r="82" spans="1:129" s="19" customFormat="1" ht="138" customHeight="1">
      <c r="A82" s="68" t="s">
        <v>459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21"/>
      <c r="AE82" s="125">
        <v>200</v>
      </c>
      <c r="AF82" s="125"/>
      <c r="AG82" s="125"/>
      <c r="AH82" s="125"/>
      <c r="AI82" s="125"/>
      <c r="AJ82" s="125"/>
      <c r="AK82" s="123" t="s">
        <v>277</v>
      </c>
      <c r="AL82" s="123"/>
      <c r="AM82" s="123"/>
      <c r="AN82" s="123"/>
      <c r="AO82" s="123"/>
      <c r="AP82" s="123"/>
      <c r="AQ82" s="123"/>
      <c r="AR82" s="123"/>
      <c r="AS82" s="123"/>
      <c r="AT82" s="124">
        <v>4589700</v>
      </c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>
        <v>4508800.65</v>
      </c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7">
        <f t="shared" si="6"/>
        <v>80899.34999999963</v>
      </c>
      <c r="BX82" s="128"/>
      <c r="BY82" s="128"/>
      <c r="BZ82" s="128"/>
      <c r="CA82" s="128"/>
      <c r="CB82" s="128"/>
      <c r="CC82" s="128"/>
      <c r="CD82" s="128"/>
      <c r="CE82" s="128"/>
      <c r="CF82" s="128"/>
      <c r="CG82" s="129"/>
      <c r="CH82" s="20">
        <f t="shared" si="5"/>
        <v>98.23737172364207</v>
      </c>
      <c r="CJ82" s="24"/>
      <c r="CK82" s="24"/>
      <c r="CL82" s="24"/>
      <c r="CM82" s="26"/>
      <c r="CN82" s="26"/>
      <c r="CO82" s="26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</row>
    <row r="83" spans="1:129" s="19" customFormat="1" ht="152.25" customHeight="1">
      <c r="A83" s="68" t="s">
        <v>3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21"/>
      <c r="AE83" s="125">
        <v>200</v>
      </c>
      <c r="AF83" s="125"/>
      <c r="AG83" s="125"/>
      <c r="AH83" s="125"/>
      <c r="AI83" s="125"/>
      <c r="AJ83" s="125"/>
      <c r="AK83" s="123" t="s">
        <v>2</v>
      </c>
      <c r="AL83" s="123"/>
      <c r="AM83" s="123"/>
      <c r="AN83" s="123"/>
      <c r="AO83" s="123"/>
      <c r="AP83" s="123"/>
      <c r="AQ83" s="123"/>
      <c r="AR83" s="123"/>
      <c r="AS83" s="123"/>
      <c r="AT83" s="124">
        <v>25000</v>
      </c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>
        <v>23995.3</v>
      </c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7">
        <f t="shared" si="6"/>
        <v>1004.7000000000007</v>
      </c>
      <c r="BX83" s="128"/>
      <c r="BY83" s="128"/>
      <c r="BZ83" s="128"/>
      <c r="CA83" s="128"/>
      <c r="CB83" s="128"/>
      <c r="CC83" s="128"/>
      <c r="CD83" s="128"/>
      <c r="CE83" s="128"/>
      <c r="CF83" s="128"/>
      <c r="CG83" s="129"/>
      <c r="CH83" s="20">
        <f t="shared" si="5"/>
        <v>95.9812</v>
      </c>
      <c r="CJ83" s="24"/>
      <c r="CK83" s="24"/>
      <c r="CL83" s="24"/>
      <c r="CM83" s="26"/>
      <c r="CN83" s="26"/>
      <c r="CO83" s="26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</row>
    <row r="84" spans="1:129" s="19" customFormat="1" ht="152.25" customHeight="1">
      <c r="A84" s="68" t="s">
        <v>426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21"/>
      <c r="AE84" s="125">
        <v>200</v>
      </c>
      <c r="AF84" s="125"/>
      <c r="AG84" s="125"/>
      <c r="AH84" s="125"/>
      <c r="AI84" s="125"/>
      <c r="AJ84" s="125"/>
      <c r="AK84" s="123" t="s">
        <v>425</v>
      </c>
      <c r="AL84" s="123"/>
      <c r="AM84" s="123"/>
      <c r="AN84" s="123"/>
      <c r="AO84" s="123"/>
      <c r="AP84" s="123"/>
      <c r="AQ84" s="123"/>
      <c r="AR84" s="123"/>
      <c r="AS84" s="123"/>
      <c r="AT84" s="124">
        <v>65000</v>
      </c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>
        <v>62975.52</v>
      </c>
      <c r="BL84" s="124"/>
      <c r="BM84" s="124"/>
      <c r="BN84" s="124"/>
      <c r="BO84" s="124"/>
      <c r="BP84" s="124"/>
      <c r="BQ84" s="124"/>
      <c r="BR84" s="124"/>
      <c r="BS84" s="124"/>
      <c r="BT84" s="124"/>
      <c r="BU84" s="124"/>
      <c r="BV84" s="124"/>
      <c r="BW84" s="127">
        <f t="shared" si="6"/>
        <v>2024.4800000000032</v>
      </c>
      <c r="BX84" s="128"/>
      <c r="BY84" s="128"/>
      <c r="BZ84" s="128"/>
      <c r="CA84" s="128"/>
      <c r="CB84" s="128"/>
      <c r="CC84" s="128"/>
      <c r="CD84" s="128"/>
      <c r="CE84" s="128"/>
      <c r="CF84" s="128"/>
      <c r="CG84" s="129"/>
      <c r="CH84" s="20">
        <f aca="true" t="shared" si="7" ref="CH84:CH91">BK84/AT84*100</f>
        <v>96.88541538461538</v>
      </c>
      <c r="CJ84" s="24"/>
      <c r="CK84" s="24"/>
      <c r="CL84" s="24"/>
      <c r="CM84" s="26"/>
      <c r="CN84" s="26"/>
      <c r="CO84" s="26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</row>
    <row r="85" spans="1:129" s="19" customFormat="1" ht="152.25" customHeight="1">
      <c r="A85" s="68" t="s">
        <v>464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21"/>
      <c r="AE85" s="125">
        <v>200</v>
      </c>
      <c r="AF85" s="125"/>
      <c r="AG85" s="125"/>
      <c r="AH85" s="125"/>
      <c r="AI85" s="125"/>
      <c r="AJ85" s="125"/>
      <c r="AK85" s="123" t="s">
        <v>427</v>
      </c>
      <c r="AL85" s="123"/>
      <c r="AM85" s="123"/>
      <c r="AN85" s="123"/>
      <c r="AO85" s="123"/>
      <c r="AP85" s="123"/>
      <c r="AQ85" s="123"/>
      <c r="AR85" s="123"/>
      <c r="AS85" s="123"/>
      <c r="AT85" s="124">
        <v>163000</v>
      </c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>
        <v>158481.25</v>
      </c>
      <c r="BL85" s="124"/>
      <c r="BM85" s="124"/>
      <c r="BN85" s="124"/>
      <c r="BO85" s="124"/>
      <c r="BP85" s="124"/>
      <c r="BQ85" s="124"/>
      <c r="BR85" s="124"/>
      <c r="BS85" s="124"/>
      <c r="BT85" s="124"/>
      <c r="BU85" s="124"/>
      <c r="BV85" s="124"/>
      <c r="BW85" s="127">
        <f t="shared" si="6"/>
        <v>4518.75</v>
      </c>
      <c r="BX85" s="128"/>
      <c r="BY85" s="128"/>
      <c r="BZ85" s="128"/>
      <c r="CA85" s="128"/>
      <c r="CB85" s="128"/>
      <c r="CC85" s="128"/>
      <c r="CD85" s="128"/>
      <c r="CE85" s="128"/>
      <c r="CF85" s="128"/>
      <c r="CG85" s="129"/>
      <c r="CH85" s="20">
        <f t="shared" si="7"/>
        <v>97.22776073619632</v>
      </c>
      <c r="CJ85" s="24"/>
      <c r="CK85" s="24"/>
      <c r="CL85" s="24"/>
      <c r="CM85" s="26"/>
      <c r="CN85" s="26"/>
      <c r="CO85" s="26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</row>
    <row r="86" spans="1:129" s="19" customFormat="1" ht="151.5" customHeight="1">
      <c r="A86" s="68" t="s">
        <v>151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21"/>
      <c r="AE86" s="125">
        <v>200</v>
      </c>
      <c r="AF86" s="125"/>
      <c r="AG86" s="125"/>
      <c r="AH86" s="125"/>
      <c r="AI86" s="125"/>
      <c r="AJ86" s="125"/>
      <c r="AK86" s="123" t="s">
        <v>152</v>
      </c>
      <c r="AL86" s="123"/>
      <c r="AM86" s="123"/>
      <c r="AN86" s="123"/>
      <c r="AO86" s="123"/>
      <c r="AP86" s="123"/>
      <c r="AQ86" s="123"/>
      <c r="AR86" s="123"/>
      <c r="AS86" s="123"/>
      <c r="AT86" s="124">
        <v>3000</v>
      </c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>
        <v>1245.06</v>
      </c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4"/>
      <c r="BW86" s="127">
        <f t="shared" si="6"/>
        <v>1754.94</v>
      </c>
      <c r="BX86" s="128"/>
      <c r="BY86" s="128"/>
      <c r="BZ86" s="128"/>
      <c r="CA86" s="128"/>
      <c r="CB86" s="128"/>
      <c r="CC86" s="128"/>
      <c r="CD86" s="128"/>
      <c r="CE86" s="128"/>
      <c r="CF86" s="128"/>
      <c r="CG86" s="129"/>
      <c r="CH86" s="20">
        <f>BK86/AT86*100</f>
        <v>41.502</v>
      </c>
      <c r="CJ86" s="24"/>
      <c r="CK86" s="24"/>
      <c r="CL86" s="24"/>
      <c r="CM86" s="26"/>
      <c r="CN86" s="26"/>
      <c r="CO86" s="26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</row>
    <row r="87" spans="1:129" s="19" customFormat="1" ht="151.5" customHeight="1">
      <c r="A87" s="68" t="s">
        <v>21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21"/>
      <c r="AE87" s="125">
        <v>200</v>
      </c>
      <c r="AF87" s="125"/>
      <c r="AG87" s="125"/>
      <c r="AH87" s="125"/>
      <c r="AI87" s="125"/>
      <c r="AJ87" s="125"/>
      <c r="AK87" s="123" t="s">
        <v>278</v>
      </c>
      <c r="AL87" s="123"/>
      <c r="AM87" s="123"/>
      <c r="AN87" s="123"/>
      <c r="AO87" s="123"/>
      <c r="AP87" s="123"/>
      <c r="AQ87" s="123"/>
      <c r="AR87" s="123"/>
      <c r="AS87" s="123"/>
      <c r="AT87" s="124">
        <v>362000</v>
      </c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4">
        <v>360471.65</v>
      </c>
      <c r="BL87" s="124"/>
      <c r="BM87" s="124"/>
      <c r="BN87" s="124"/>
      <c r="BO87" s="124"/>
      <c r="BP87" s="124"/>
      <c r="BQ87" s="124"/>
      <c r="BR87" s="124"/>
      <c r="BS87" s="124"/>
      <c r="BT87" s="124"/>
      <c r="BU87" s="124"/>
      <c r="BV87" s="124"/>
      <c r="BW87" s="127">
        <f t="shared" si="6"/>
        <v>1528.3499999999767</v>
      </c>
      <c r="BX87" s="128"/>
      <c r="BY87" s="128"/>
      <c r="BZ87" s="128"/>
      <c r="CA87" s="128"/>
      <c r="CB87" s="128"/>
      <c r="CC87" s="128"/>
      <c r="CD87" s="128"/>
      <c r="CE87" s="128"/>
      <c r="CF87" s="128"/>
      <c r="CG87" s="129"/>
      <c r="CH87" s="20">
        <f t="shared" si="7"/>
        <v>99.57780386740332</v>
      </c>
      <c r="CJ87" s="24"/>
      <c r="CK87" s="24"/>
      <c r="CL87" s="24"/>
      <c r="CM87" s="26"/>
      <c r="CN87" s="26"/>
      <c r="CO87" s="26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</row>
    <row r="88" spans="1:129" s="19" customFormat="1" ht="144.75" customHeight="1">
      <c r="A88" s="68" t="s">
        <v>25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21"/>
      <c r="AE88" s="125">
        <v>200</v>
      </c>
      <c r="AF88" s="125"/>
      <c r="AG88" s="125"/>
      <c r="AH88" s="125"/>
      <c r="AI88" s="125"/>
      <c r="AJ88" s="125"/>
      <c r="AK88" s="123" t="s">
        <v>22</v>
      </c>
      <c r="AL88" s="123"/>
      <c r="AM88" s="123"/>
      <c r="AN88" s="123"/>
      <c r="AO88" s="123"/>
      <c r="AP88" s="123"/>
      <c r="AQ88" s="123"/>
      <c r="AR88" s="123"/>
      <c r="AS88" s="123"/>
      <c r="AT88" s="124">
        <v>869500</v>
      </c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>
        <v>829643.07</v>
      </c>
      <c r="BL88" s="124"/>
      <c r="BM88" s="124"/>
      <c r="BN88" s="124"/>
      <c r="BO88" s="124"/>
      <c r="BP88" s="124"/>
      <c r="BQ88" s="124"/>
      <c r="BR88" s="124"/>
      <c r="BS88" s="124"/>
      <c r="BT88" s="124"/>
      <c r="BU88" s="124"/>
      <c r="BV88" s="124"/>
      <c r="BW88" s="127">
        <f t="shared" si="6"/>
        <v>39856.93000000005</v>
      </c>
      <c r="BX88" s="128"/>
      <c r="BY88" s="128"/>
      <c r="BZ88" s="128"/>
      <c r="CA88" s="128"/>
      <c r="CB88" s="128"/>
      <c r="CC88" s="128"/>
      <c r="CD88" s="128"/>
      <c r="CE88" s="128"/>
      <c r="CF88" s="128"/>
      <c r="CG88" s="129"/>
      <c r="CH88" s="20">
        <f t="shared" si="7"/>
        <v>95.41610925819435</v>
      </c>
      <c r="CJ88" s="24"/>
      <c r="CK88" s="24"/>
      <c r="CL88" s="24"/>
      <c r="CM88" s="26"/>
      <c r="CN88" s="26"/>
      <c r="CO88" s="26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</row>
    <row r="89" spans="1:129" s="19" customFormat="1" ht="144.75" customHeight="1">
      <c r="A89" s="68" t="s">
        <v>466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21"/>
      <c r="AE89" s="125">
        <v>200</v>
      </c>
      <c r="AF89" s="125"/>
      <c r="AG89" s="125"/>
      <c r="AH89" s="125"/>
      <c r="AI89" s="125"/>
      <c r="AJ89" s="125"/>
      <c r="AK89" s="123" t="s">
        <v>465</v>
      </c>
      <c r="AL89" s="123"/>
      <c r="AM89" s="123"/>
      <c r="AN89" s="123"/>
      <c r="AO89" s="123"/>
      <c r="AP89" s="123"/>
      <c r="AQ89" s="123"/>
      <c r="AR89" s="123"/>
      <c r="AS89" s="123"/>
      <c r="AT89" s="124">
        <v>50000</v>
      </c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>
        <v>49866</v>
      </c>
      <c r="BL89" s="124"/>
      <c r="BM89" s="124"/>
      <c r="BN89" s="124"/>
      <c r="BO89" s="124"/>
      <c r="BP89" s="124"/>
      <c r="BQ89" s="124"/>
      <c r="BR89" s="124"/>
      <c r="BS89" s="124"/>
      <c r="BT89" s="124"/>
      <c r="BU89" s="124"/>
      <c r="BV89" s="124"/>
      <c r="BW89" s="127">
        <f t="shared" si="6"/>
        <v>134</v>
      </c>
      <c r="BX89" s="128"/>
      <c r="BY89" s="128"/>
      <c r="BZ89" s="128"/>
      <c r="CA89" s="128"/>
      <c r="CB89" s="128"/>
      <c r="CC89" s="128"/>
      <c r="CD89" s="128"/>
      <c r="CE89" s="128"/>
      <c r="CF89" s="128"/>
      <c r="CG89" s="129"/>
      <c r="CH89" s="20">
        <f t="shared" si="7"/>
        <v>99.732</v>
      </c>
      <c r="CJ89" s="24"/>
      <c r="CK89" s="24"/>
      <c r="CL89" s="24"/>
      <c r="CM89" s="26"/>
      <c r="CN89" s="26"/>
      <c r="CO89" s="26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</row>
    <row r="90" spans="1:129" s="19" customFormat="1" ht="144.75" customHeight="1">
      <c r="A90" s="68" t="s">
        <v>468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21"/>
      <c r="AE90" s="125">
        <v>200</v>
      </c>
      <c r="AF90" s="125"/>
      <c r="AG90" s="125"/>
      <c r="AH90" s="125"/>
      <c r="AI90" s="125"/>
      <c r="AJ90" s="125"/>
      <c r="AK90" s="123" t="s">
        <v>467</v>
      </c>
      <c r="AL90" s="123"/>
      <c r="AM90" s="123"/>
      <c r="AN90" s="123"/>
      <c r="AO90" s="123"/>
      <c r="AP90" s="123"/>
      <c r="AQ90" s="123"/>
      <c r="AR90" s="123"/>
      <c r="AS90" s="123"/>
      <c r="AT90" s="124">
        <v>520000</v>
      </c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>
        <v>518150</v>
      </c>
      <c r="BL90" s="124"/>
      <c r="BM90" s="124"/>
      <c r="BN90" s="124"/>
      <c r="BO90" s="124"/>
      <c r="BP90" s="124"/>
      <c r="BQ90" s="124"/>
      <c r="BR90" s="124"/>
      <c r="BS90" s="124"/>
      <c r="BT90" s="124"/>
      <c r="BU90" s="124"/>
      <c r="BV90" s="124"/>
      <c r="BW90" s="127">
        <f t="shared" si="6"/>
        <v>1850</v>
      </c>
      <c r="BX90" s="128"/>
      <c r="BY90" s="128"/>
      <c r="BZ90" s="128"/>
      <c r="CA90" s="128"/>
      <c r="CB90" s="128"/>
      <c r="CC90" s="128"/>
      <c r="CD90" s="128"/>
      <c r="CE90" s="128"/>
      <c r="CF90" s="128"/>
      <c r="CG90" s="129"/>
      <c r="CH90" s="20">
        <f t="shared" si="7"/>
        <v>99.64423076923077</v>
      </c>
      <c r="CJ90" s="24"/>
      <c r="CK90" s="24"/>
      <c r="CL90" s="24"/>
      <c r="CM90" s="26"/>
      <c r="CN90" s="26"/>
      <c r="CO90" s="26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</row>
    <row r="91" spans="1:129" s="19" customFormat="1" ht="144.75" customHeight="1">
      <c r="A91" s="68" t="s">
        <v>470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21"/>
      <c r="AE91" s="125">
        <v>200</v>
      </c>
      <c r="AF91" s="125"/>
      <c r="AG91" s="125"/>
      <c r="AH91" s="125"/>
      <c r="AI91" s="125"/>
      <c r="AJ91" s="125"/>
      <c r="AK91" s="123" t="s">
        <v>469</v>
      </c>
      <c r="AL91" s="123"/>
      <c r="AM91" s="123"/>
      <c r="AN91" s="123"/>
      <c r="AO91" s="123"/>
      <c r="AP91" s="123"/>
      <c r="AQ91" s="123"/>
      <c r="AR91" s="123"/>
      <c r="AS91" s="123"/>
      <c r="AT91" s="124">
        <v>216000</v>
      </c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4">
        <v>212425</v>
      </c>
      <c r="BL91" s="124"/>
      <c r="BM91" s="124"/>
      <c r="BN91" s="124"/>
      <c r="BO91" s="124"/>
      <c r="BP91" s="124"/>
      <c r="BQ91" s="124"/>
      <c r="BR91" s="124"/>
      <c r="BS91" s="124"/>
      <c r="BT91" s="124"/>
      <c r="BU91" s="124"/>
      <c r="BV91" s="124"/>
      <c r="BW91" s="127">
        <f t="shared" si="6"/>
        <v>3575</v>
      </c>
      <c r="BX91" s="128"/>
      <c r="BY91" s="128"/>
      <c r="BZ91" s="128"/>
      <c r="CA91" s="128"/>
      <c r="CB91" s="128"/>
      <c r="CC91" s="128"/>
      <c r="CD91" s="128"/>
      <c r="CE91" s="128"/>
      <c r="CF91" s="128"/>
      <c r="CG91" s="129"/>
      <c r="CH91" s="20">
        <f t="shared" si="7"/>
        <v>98.3449074074074</v>
      </c>
      <c r="CJ91" s="24"/>
      <c r="CK91" s="24"/>
      <c r="CL91" s="24"/>
      <c r="CM91" s="26"/>
      <c r="CN91" s="26"/>
      <c r="CO91" s="26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</row>
    <row r="92" spans="1:129" s="19" customFormat="1" ht="157.5" customHeight="1">
      <c r="A92" s="68" t="s">
        <v>153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21"/>
      <c r="AE92" s="125">
        <v>200</v>
      </c>
      <c r="AF92" s="125"/>
      <c r="AG92" s="125"/>
      <c r="AH92" s="125"/>
      <c r="AI92" s="125"/>
      <c r="AJ92" s="125"/>
      <c r="AK92" s="123" t="s">
        <v>154</v>
      </c>
      <c r="AL92" s="123"/>
      <c r="AM92" s="123"/>
      <c r="AN92" s="123"/>
      <c r="AO92" s="123"/>
      <c r="AP92" s="123"/>
      <c r="AQ92" s="123"/>
      <c r="AR92" s="123"/>
      <c r="AS92" s="123"/>
      <c r="AT92" s="124">
        <v>1500</v>
      </c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4" t="s">
        <v>33</v>
      </c>
      <c r="BL92" s="124"/>
      <c r="BM92" s="124"/>
      <c r="BN92" s="124"/>
      <c r="BO92" s="124"/>
      <c r="BP92" s="124"/>
      <c r="BQ92" s="124"/>
      <c r="BR92" s="124"/>
      <c r="BS92" s="124"/>
      <c r="BT92" s="124"/>
      <c r="BU92" s="124"/>
      <c r="BV92" s="124"/>
      <c r="BW92" s="127">
        <f>AT92</f>
        <v>1500</v>
      </c>
      <c r="BX92" s="128"/>
      <c r="BY92" s="128"/>
      <c r="BZ92" s="128"/>
      <c r="CA92" s="128"/>
      <c r="CB92" s="128"/>
      <c r="CC92" s="128"/>
      <c r="CD92" s="128"/>
      <c r="CE92" s="128"/>
      <c r="CF92" s="128"/>
      <c r="CG92" s="129"/>
      <c r="CH92" s="20" t="e">
        <f>BK92/AT92*100</f>
        <v>#VALUE!</v>
      </c>
      <c r="CJ92" s="24"/>
      <c r="CK92" s="24"/>
      <c r="CL92" s="24"/>
      <c r="CM92" s="26"/>
      <c r="CN92" s="26"/>
      <c r="CO92" s="26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</row>
    <row r="93" spans="1:129" s="19" customFormat="1" ht="168" customHeight="1">
      <c r="A93" s="68" t="s">
        <v>227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21"/>
      <c r="AE93" s="125">
        <v>200</v>
      </c>
      <c r="AF93" s="125"/>
      <c r="AG93" s="125"/>
      <c r="AH93" s="125"/>
      <c r="AI93" s="125"/>
      <c r="AJ93" s="125"/>
      <c r="AK93" s="123" t="s">
        <v>226</v>
      </c>
      <c r="AL93" s="123"/>
      <c r="AM93" s="123"/>
      <c r="AN93" s="123"/>
      <c r="AO93" s="123"/>
      <c r="AP93" s="123"/>
      <c r="AQ93" s="123"/>
      <c r="AR93" s="123"/>
      <c r="AS93" s="123"/>
      <c r="AT93" s="124">
        <v>7000</v>
      </c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>
        <v>7000</v>
      </c>
      <c r="BL93" s="124"/>
      <c r="BM93" s="124"/>
      <c r="BN93" s="124"/>
      <c r="BO93" s="124"/>
      <c r="BP93" s="124"/>
      <c r="BQ93" s="124"/>
      <c r="BR93" s="124"/>
      <c r="BS93" s="124"/>
      <c r="BT93" s="124"/>
      <c r="BU93" s="124"/>
      <c r="BV93" s="124"/>
      <c r="BW93" s="127" t="s">
        <v>33</v>
      </c>
      <c r="BX93" s="128"/>
      <c r="BY93" s="128"/>
      <c r="BZ93" s="128"/>
      <c r="CA93" s="128"/>
      <c r="CB93" s="128"/>
      <c r="CC93" s="128"/>
      <c r="CD93" s="128"/>
      <c r="CE93" s="128"/>
      <c r="CF93" s="128"/>
      <c r="CG93" s="129"/>
      <c r="CH93" s="20">
        <f>BK93/AT93*100</f>
        <v>100</v>
      </c>
      <c r="CJ93" s="24"/>
      <c r="CK93" s="24"/>
      <c r="CL93" s="24"/>
      <c r="CM93" s="26"/>
      <c r="CN93" s="26"/>
      <c r="CO93" s="26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</row>
    <row r="94" spans="1:129" s="19" customFormat="1" ht="168" customHeight="1">
      <c r="A94" s="68" t="s">
        <v>229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21"/>
      <c r="AE94" s="125">
        <v>200</v>
      </c>
      <c r="AF94" s="125"/>
      <c r="AG94" s="125"/>
      <c r="AH94" s="125"/>
      <c r="AI94" s="125"/>
      <c r="AJ94" s="125"/>
      <c r="AK94" s="123" t="s">
        <v>228</v>
      </c>
      <c r="AL94" s="123"/>
      <c r="AM94" s="123"/>
      <c r="AN94" s="123"/>
      <c r="AO94" s="123"/>
      <c r="AP94" s="123"/>
      <c r="AQ94" s="123"/>
      <c r="AR94" s="123"/>
      <c r="AS94" s="123"/>
      <c r="AT94" s="124">
        <v>2500</v>
      </c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>
        <v>2500</v>
      </c>
      <c r="BL94" s="124"/>
      <c r="BM94" s="124"/>
      <c r="BN94" s="124"/>
      <c r="BO94" s="124"/>
      <c r="BP94" s="124"/>
      <c r="BQ94" s="124"/>
      <c r="BR94" s="124"/>
      <c r="BS94" s="124"/>
      <c r="BT94" s="124"/>
      <c r="BU94" s="124"/>
      <c r="BV94" s="124"/>
      <c r="BW94" s="127" t="s">
        <v>33</v>
      </c>
      <c r="BX94" s="128"/>
      <c r="BY94" s="128"/>
      <c r="BZ94" s="128"/>
      <c r="CA94" s="128"/>
      <c r="CB94" s="128"/>
      <c r="CC94" s="128"/>
      <c r="CD94" s="128"/>
      <c r="CE94" s="128"/>
      <c r="CF94" s="128"/>
      <c r="CG94" s="129"/>
      <c r="CH94" s="20">
        <f>BK94/AT94*100</f>
        <v>100</v>
      </c>
      <c r="CJ94" s="24"/>
      <c r="CK94" s="24"/>
      <c r="CL94" s="24"/>
      <c r="CM94" s="26"/>
      <c r="CN94" s="26"/>
      <c r="CO94" s="26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</row>
    <row r="95" spans="1:129" s="19" customFormat="1" ht="189.75" customHeight="1">
      <c r="A95" s="68" t="s">
        <v>200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21"/>
      <c r="AE95" s="125">
        <v>200</v>
      </c>
      <c r="AF95" s="125"/>
      <c r="AG95" s="125"/>
      <c r="AH95" s="125"/>
      <c r="AI95" s="125"/>
      <c r="AJ95" s="125"/>
      <c r="AK95" s="123" t="s">
        <v>201</v>
      </c>
      <c r="AL95" s="123"/>
      <c r="AM95" s="123"/>
      <c r="AN95" s="123"/>
      <c r="AO95" s="123"/>
      <c r="AP95" s="123"/>
      <c r="AQ95" s="123"/>
      <c r="AR95" s="123"/>
      <c r="AS95" s="123"/>
      <c r="AT95" s="124">
        <v>2381100</v>
      </c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>
        <v>1828012.28</v>
      </c>
      <c r="BL95" s="124"/>
      <c r="BM95" s="124"/>
      <c r="BN95" s="124"/>
      <c r="BO95" s="124"/>
      <c r="BP95" s="124"/>
      <c r="BQ95" s="124"/>
      <c r="BR95" s="124"/>
      <c r="BS95" s="124"/>
      <c r="BT95" s="124"/>
      <c r="BU95" s="124"/>
      <c r="BV95" s="124"/>
      <c r="BW95" s="127">
        <f>AT95-BK95</f>
        <v>553087.72</v>
      </c>
      <c r="BX95" s="128"/>
      <c r="BY95" s="128"/>
      <c r="BZ95" s="128"/>
      <c r="CA95" s="128"/>
      <c r="CB95" s="128"/>
      <c r="CC95" s="128"/>
      <c r="CD95" s="128"/>
      <c r="CE95" s="128"/>
      <c r="CF95" s="128"/>
      <c r="CG95" s="129"/>
      <c r="CH95" s="19">
        <f aca="true" t="shared" si="8" ref="CH95:CH107">BK95/AT95*100</f>
        <v>76.77175591113351</v>
      </c>
      <c r="CJ95" s="24"/>
      <c r="CK95" s="24"/>
      <c r="CL95" s="24"/>
      <c r="CM95" s="26"/>
      <c r="CN95" s="26"/>
      <c r="CO95" s="26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</row>
    <row r="96" spans="1:129" s="20" customFormat="1" ht="135" customHeight="1">
      <c r="A96" s="68" t="s">
        <v>202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21"/>
      <c r="AE96" s="125">
        <v>200</v>
      </c>
      <c r="AF96" s="125"/>
      <c r="AG96" s="125"/>
      <c r="AH96" s="125"/>
      <c r="AI96" s="125"/>
      <c r="AJ96" s="125"/>
      <c r="AK96" s="123" t="s">
        <v>49</v>
      </c>
      <c r="AL96" s="123"/>
      <c r="AM96" s="123"/>
      <c r="AN96" s="123"/>
      <c r="AO96" s="123"/>
      <c r="AP96" s="123"/>
      <c r="AQ96" s="123"/>
      <c r="AR96" s="123"/>
      <c r="AS96" s="123"/>
      <c r="AT96" s="124">
        <v>540000</v>
      </c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>
        <v>328020</v>
      </c>
      <c r="BL96" s="124"/>
      <c r="BM96" s="124"/>
      <c r="BN96" s="124"/>
      <c r="BO96" s="124"/>
      <c r="BP96" s="124"/>
      <c r="BQ96" s="124"/>
      <c r="BR96" s="124"/>
      <c r="BS96" s="124"/>
      <c r="BT96" s="124"/>
      <c r="BU96" s="124"/>
      <c r="BV96" s="124"/>
      <c r="BW96" s="127">
        <f>AT96-BK96</f>
        <v>211980</v>
      </c>
      <c r="BX96" s="128"/>
      <c r="BY96" s="128"/>
      <c r="BZ96" s="128"/>
      <c r="CA96" s="128"/>
      <c r="CB96" s="128"/>
      <c r="CC96" s="128"/>
      <c r="CD96" s="128"/>
      <c r="CE96" s="128"/>
      <c r="CF96" s="128"/>
      <c r="CG96" s="129"/>
      <c r="CH96" s="20">
        <f t="shared" si="8"/>
        <v>60.74444444444445</v>
      </c>
      <c r="CJ96" s="23"/>
      <c r="CK96" s="23"/>
      <c r="CL96" s="23"/>
      <c r="CM96" s="27"/>
      <c r="CN96" s="27"/>
      <c r="CO96" s="27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</row>
    <row r="97" spans="1:129" s="20" customFormat="1" ht="180.75" customHeight="1">
      <c r="A97" s="68" t="s">
        <v>186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21"/>
      <c r="AE97" s="125">
        <v>200</v>
      </c>
      <c r="AF97" s="125"/>
      <c r="AG97" s="125"/>
      <c r="AH97" s="125"/>
      <c r="AI97" s="125"/>
      <c r="AJ97" s="125"/>
      <c r="AK97" s="123" t="s">
        <v>187</v>
      </c>
      <c r="AL97" s="123"/>
      <c r="AM97" s="123"/>
      <c r="AN97" s="123"/>
      <c r="AO97" s="123"/>
      <c r="AP97" s="123"/>
      <c r="AQ97" s="123"/>
      <c r="AR97" s="123"/>
      <c r="AS97" s="123"/>
      <c r="AT97" s="124">
        <v>21400</v>
      </c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 t="s">
        <v>33</v>
      </c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  <c r="BV97" s="124"/>
      <c r="BW97" s="127">
        <f>AT97</f>
        <v>21400</v>
      </c>
      <c r="BX97" s="128"/>
      <c r="BY97" s="128"/>
      <c r="BZ97" s="128"/>
      <c r="CA97" s="128"/>
      <c r="CB97" s="128"/>
      <c r="CC97" s="128"/>
      <c r="CD97" s="128"/>
      <c r="CE97" s="128"/>
      <c r="CF97" s="128"/>
      <c r="CG97" s="129"/>
      <c r="CH97" s="20" t="e">
        <f>BK97/AT97*100</f>
        <v>#VALUE!</v>
      </c>
      <c r="CJ97" s="23"/>
      <c r="CK97" s="23"/>
      <c r="CL97" s="23"/>
      <c r="CM97" s="27"/>
      <c r="CN97" s="27"/>
      <c r="CO97" s="27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</row>
    <row r="98" spans="1:129" s="20" customFormat="1" ht="131.25" customHeight="1">
      <c r="A98" s="68" t="s">
        <v>281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21"/>
      <c r="AE98" s="125">
        <v>200</v>
      </c>
      <c r="AF98" s="125"/>
      <c r="AG98" s="125"/>
      <c r="AH98" s="125"/>
      <c r="AI98" s="125"/>
      <c r="AJ98" s="125"/>
      <c r="AK98" s="123" t="s">
        <v>29</v>
      </c>
      <c r="AL98" s="123"/>
      <c r="AM98" s="123"/>
      <c r="AN98" s="123"/>
      <c r="AO98" s="123"/>
      <c r="AP98" s="123"/>
      <c r="AQ98" s="123"/>
      <c r="AR98" s="123"/>
      <c r="AS98" s="123"/>
      <c r="AT98" s="124">
        <v>552000</v>
      </c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4">
        <v>551970</v>
      </c>
      <c r="BL98" s="124"/>
      <c r="BM98" s="124"/>
      <c r="BN98" s="124"/>
      <c r="BO98" s="124"/>
      <c r="BP98" s="124"/>
      <c r="BQ98" s="124"/>
      <c r="BR98" s="124"/>
      <c r="BS98" s="124"/>
      <c r="BT98" s="124"/>
      <c r="BU98" s="124"/>
      <c r="BV98" s="124"/>
      <c r="BW98" s="127">
        <f>AT98-BK98</f>
        <v>30</v>
      </c>
      <c r="BX98" s="128"/>
      <c r="BY98" s="128"/>
      <c r="BZ98" s="128"/>
      <c r="CA98" s="128"/>
      <c r="CB98" s="128"/>
      <c r="CC98" s="128"/>
      <c r="CD98" s="128"/>
      <c r="CE98" s="128"/>
      <c r="CF98" s="128"/>
      <c r="CG98" s="129"/>
      <c r="CH98" s="20">
        <f t="shared" si="8"/>
        <v>99.99456521739131</v>
      </c>
      <c r="CJ98" s="23"/>
      <c r="CK98" s="23"/>
      <c r="CL98" s="23"/>
      <c r="CM98" s="27"/>
      <c r="CN98" s="27"/>
      <c r="CO98" s="27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</row>
    <row r="99" spans="1:129" s="20" customFormat="1" ht="131.25" customHeight="1">
      <c r="A99" s="68" t="s">
        <v>461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21"/>
      <c r="AE99" s="125">
        <v>200</v>
      </c>
      <c r="AF99" s="125"/>
      <c r="AG99" s="125"/>
      <c r="AH99" s="125"/>
      <c r="AI99" s="125"/>
      <c r="AJ99" s="125"/>
      <c r="AK99" s="123" t="s">
        <v>460</v>
      </c>
      <c r="AL99" s="123"/>
      <c r="AM99" s="123"/>
      <c r="AN99" s="123"/>
      <c r="AO99" s="123"/>
      <c r="AP99" s="123"/>
      <c r="AQ99" s="123"/>
      <c r="AR99" s="123"/>
      <c r="AS99" s="123"/>
      <c r="AT99" s="124">
        <v>89100</v>
      </c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4"/>
      <c r="BK99" s="124">
        <v>89094.78</v>
      </c>
      <c r="BL99" s="124"/>
      <c r="BM99" s="124"/>
      <c r="BN99" s="124"/>
      <c r="BO99" s="124"/>
      <c r="BP99" s="124"/>
      <c r="BQ99" s="124"/>
      <c r="BR99" s="124"/>
      <c r="BS99" s="124"/>
      <c r="BT99" s="124"/>
      <c r="BU99" s="124"/>
      <c r="BV99" s="124"/>
      <c r="BW99" s="127">
        <f>AT99-BK99</f>
        <v>5.220000000001164</v>
      </c>
      <c r="BX99" s="128"/>
      <c r="BY99" s="128"/>
      <c r="BZ99" s="128"/>
      <c r="CA99" s="128"/>
      <c r="CB99" s="128"/>
      <c r="CC99" s="128"/>
      <c r="CD99" s="128"/>
      <c r="CE99" s="128"/>
      <c r="CF99" s="128"/>
      <c r="CG99" s="129"/>
      <c r="CH99" s="20">
        <f t="shared" si="8"/>
        <v>99.99414141414141</v>
      </c>
      <c r="CJ99" s="23"/>
      <c r="CK99" s="23"/>
      <c r="CL99" s="23"/>
      <c r="CM99" s="27"/>
      <c r="CN99" s="27"/>
      <c r="CO99" s="27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</row>
    <row r="100" spans="1:129" s="20" customFormat="1" ht="131.25" customHeight="1">
      <c r="A100" s="68" t="s">
        <v>463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21"/>
      <c r="AE100" s="125">
        <v>200</v>
      </c>
      <c r="AF100" s="125"/>
      <c r="AG100" s="125"/>
      <c r="AH100" s="125"/>
      <c r="AI100" s="125"/>
      <c r="AJ100" s="125"/>
      <c r="AK100" s="123" t="s">
        <v>462</v>
      </c>
      <c r="AL100" s="123"/>
      <c r="AM100" s="123"/>
      <c r="AN100" s="123"/>
      <c r="AO100" s="123"/>
      <c r="AP100" s="123"/>
      <c r="AQ100" s="123"/>
      <c r="AR100" s="123"/>
      <c r="AS100" s="123"/>
      <c r="AT100" s="124">
        <v>7000</v>
      </c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 t="s">
        <v>33</v>
      </c>
      <c r="BL100" s="124"/>
      <c r="BM100" s="124"/>
      <c r="BN100" s="124"/>
      <c r="BO100" s="124"/>
      <c r="BP100" s="124"/>
      <c r="BQ100" s="124"/>
      <c r="BR100" s="124"/>
      <c r="BS100" s="124"/>
      <c r="BT100" s="124"/>
      <c r="BU100" s="124"/>
      <c r="BV100" s="124"/>
      <c r="BW100" s="127">
        <f>AT100</f>
        <v>7000</v>
      </c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9"/>
      <c r="CH100" s="20" t="e">
        <f t="shared" si="8"/>
        <v>#VALUE!</v>
      </c>
      <c r="CJ100" s="23"/>
      <c r="CK100" s="23"/>
      <c r="CL100" s="23"/>
      <c r="CM100" s="27"/>
      <c r="CN100" s="27"/>
      <c r="CO100" s="27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</row>
    <row r="101" spans="1:129" s="20" customFormat="1" ht="131.25" customHeight="1">
      <c r="A101" s="68" t="s">
        <v>19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21"/>
      <c r="AE101" s="125">
        <v>200</v>
      </c>
      <c r="AF101" s="125"/>
      <c r="AG101" s="125"/>
      <c r="AH101" s="125"/>
      <c r="AI101" s="125"/>
      <c r="AJ101" s="125"/>
      <c r="AK101" s="123" t="s">
        <v>20</v>
      </c>
      <c r="AL101" s="123"/>
      <c r="AM101" s="123"/>
      <c r="AN101" s="123"/>
      <c r="AO101" s="123"/>
      <c r="AP101" s="123"/>
      <c r="AQ101" s="123"/>
      <c r="AR101" s="123"/>
      <c r="AS101" s="123"/>
      <c r="AT101" s="124">
        <v>128000</v>
      </c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>
        <v>128000</v>
      </c>
      <c r="BL101" s="124"/>
      <c r="BM101" s="124"/>
      <c r="BN101" s="124"/>
      <c r="BO101" s="124"/>
      <c r="BP101" s="124"/>
      <c r="BQ101" s="124"/>
      <c r="BR101" s="124"/>
      <c r="BS101" s="124"/>
      <c r="BT101" s="124"/>
      <c r="BU101" s="124"/>
      <c r="BV101" s="124"/>
      <c r="BW101" s="127" t="s">
        <v>33</v>
      </c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9"/>
      <c r="CH101" s="20">
        <f>BK101/AT101*100</f>
        <v>100</v>
      </c>
      <c r="CJ101" s="23"/>
      <c r="CK101" s="23"/>
      <c r="CL101" s="23"/>
      <c r="CM101" s="27"/>
      <c r="CN101" s="27"/>
      <c r="CO101" s="27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</row>
    <row r="102" spans="1:129" s="20" customFormat="1" ht="123.75" customHeight="1">
      <c r="A102" s="68" t="s">
        <v>28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21"/>
      <c r="AE102" s="125">
        <v>200</v>
      </c>
      <c r="AF102" s="125"/>
      <c r="AG102" s="125"/>
      <c r="AH102" s="125"/>
      <c r="AI102" s="125"/>
      <c r="AJ102" s="125"/>
      <c r="AK102" s="123" t="s">
        <v>27</v>
      </c>
      <c r="AL102" s="123"/>
      <c r="AM102" s="123"/>
      <c r="AN102" s="123"/>
      <c r="AO102" s="123"/>
      <c r="AP102" s="123"/>
      <c r="AQ102" s="123"/>
      <c r="AR102" s="123"/>
      <c r="AS102" s="123"/>
      <c r="AT102" s="124">
        <v>3526300</v>
      </c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>
        <v>3526260</v>
      </c>
      <c r="BL102" s="124"/>
      <c r="BM102" s="124"/>
      <c r="BN102" s="124"/>
      <c r="BO102" s="124"/>
      <c r="BP102" s="124"/>
      <c r="BQ102" s="124"/>
      <c r="BR102" s="124"/>
      <c r="BS102" s="124"/>
      <c r="BT102" s="124"/>
      <c r="BU102" s="124"/>
      <c r="BV102" s="124"/>
      <c r="BW102" s="127">
        <f>AT102-BK102</f>
        <v>40</v>
      </c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9"/>
      <c r="CH102" s="20">
        <f t="shared" si="8"/>
        <v>99.9988656665627</v>
      </c>
      <c r="CJ102" s="23"/>
      <c r="CK102" s="23"/>
      <c r="CL102" s="23"/>
      <c r="CM102" s="27"/>
      <c r="CN102" s="27"/>
      <c r="CO102" s="27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</row>
    <row r="103" spans="1:129" s="20" customFormat="1" ht="167.25" customHeight="1">
      <c r="A103" s="68" t="s">
        <v>188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21"/>
      <c r="AE103" s="125">
        <v>200</v>
      </c>
      <c r="AF103" s="125"/>
      <c r="AG103" s="125"/>
      <c r="AH103" s="125"/>
      <c r="AI103" s="125"/>
      <c r="AJ103" s="125"/>
      <c r="AK103" s="123" t="s">
        <v>189</v>
      </c>
      <c r="AL103" s="123"/>
      <c r="AM103" s="123"/>
      <c r="AN103" s="123"/>
      <c r="AO103" s="123"/>
      <c r="AP103" s="123"/>
      <c r="AQ103" s="123"/>
      <c r="AR103" s="123"/>
      <c r="AS103" s="123"/>
      <c r="AT103" s="124">
        <v>329200</v>
      </c>
      <c r="AU103" s="124"/>
      <c r="AV103" s="124"/>
      <c r="AW103" s="124"/>
      <c r="AX103" s="124"/>
      <c r="AY103" s="124"/>
      <c r="AZ103" s="124"/>
      <c r="BA103" s="124"/>
      <c r="BB103" s="124"/>
      <c r="BC103" s="124"/>
      <c r="BD103" s="124"/>
      <c r="BE103" s="124"/>
      <c r="BF103" s="124"/>
      <c r="BG103" s="124"/>
      <c r="BH103" s="124"/>
      <c r="BI103" s="124"/>
      <c r="BJ103" s="124"/>
      <c r="BK103" s="124" t="s">
        <v>33</v>
      </c>
      <c r="BL103" s="124"/>
      <c r="BM103" s="124"/>
      <c r="BN103" s="124"/>
      <c r="BO103" s="124"/>
      <c r="BP103" s="124"/>
      <c r="BQ103" s="124"/>
      <c r="BR103" s="124"/>
      <c r="BS103" s="124"/>
      <c r="BT103" s="124"/>
      <c r="BU103" s="124"/>
      <c r="BV103" s="124"/>
      <c r="BW103" s="127">
        <f>AT103</f>
        <v>329200</v>
      </c>
      <c r="BX103" s="128"/>
      <c r="BY103" s="128"/>
      <c r="BZ103" s="128"/>
      <c r="CA103" s="128"/>
      <c r="CB103" s="128"/>
      <c r="CC103" s="128"/>
      <c r="CD103" s="128"/>
      <c r="CE103" s="128"/>
      <c r="CF103" s="128"/>
      <c r="CG103" s="129"/>
      <c r="CH103" s="20" t="e">
        <f>BK103/AT103*100</f>
        <v>#VALUE!</v>
      </c>
      <c r="CJ103" s="23"/>
      <c r="CK103" s="23"/>
      <c r="CL103" s="23"/>
      <c r="CM103" s="27"/>
      <c r="CN103" s="27"/>
      <c r="CO103" s="27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</row>
    <row r="104" spans="1:129" s="19" customFormat="1" ht="170.25" customHeight="1">
      <c r="A104" s="68" t="s">
        <v>157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21"/>
      <c r="AE104" s="126">
        <v>200</v>
      </c>
      <c r="AF104" s="126"/>
      <c r="AG104" s="126"/>
      <c r="AH104" s="126"/>
      <c r="AI104" s="126"/>
      <c r="AJ104" s="126"/>
      <c r="AK104" s="123" t="s">
        <v>311</v>
      </c>
      <c r="AL104" s="123"/>
      <c r="AM104" s="123"/>
      <c r="AN104" s="123"/>
      <c r="AO104" s="123"/>
      <c r="AP104" s="123"/>
      <c r="AQ104" s="123"/>
      <c r="AR104" s="123"/>
      <c r="AS104" s="123"/>
      <c r="AT104" s="124">
        <v>46600</v>
      </c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4"/>
      <c r="BK104" s="124">
        <v>27002.77</v>
      </c>
      <c r="BL104" s="124"/>
      <c r="BM104" s="124"/>
      <c r="BN104" s="124"/>
      <c r="BO104" s="124"/>
      <c r="BP104" s="124"/>
      <c r="BQ104" s="124"/>
      <c r="BR104" s="124"/>
      <c r="BS104" s="124"/>
      <c r="BT104" s="124"/>
      <c r="BU104" s="124"/>
      <c r="BV104" s="124"/>
      <c r="BW104" s="127">
        <f>AT104-BK104</f>
        <v>19597.23</v>
      </c>
      <c r="BX104" s="128"/>
      <c r="BY104" s="128"/>
      <c r="BZ104" s="128"/>
      <c r="CA104" s="128"/>
      <c r="CB104" s="128"/>
      <c r="CC104" s="128"/>
      <c r="CD104" s="128"/>
      <c r="CE104" s="128"/>
      <c r="CF104" s="128"/>
      <c r="CG104" s="129"/>
      <c r="CH104" s="20">
        <f t="shared" si="8"/>
        <v>57.945858369098715</v>
      </c>
      <c r="CJ104" s="24"/>
      <c r="CK104" s="24"/>
      <c r="CL104" s="24"/>
      <c r="CM104" s="26"/>
      <c r="CN104" s="26"/>
      <c r="CO104" s="26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</row>
    <row r="105" spans="1:129" s="19" customFormat="1" ht="188.25" customHeight="1">
      <c r="A105" s="68" t="s">
        <v>471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21"/>
      <c r="AE105" s="126">
        <v>200</v>
      </c>
      <c r="AF105" s="126"/>
      <c r="AG105" s="126"/>
      <c r="AH105" s="126"/>
      <c r="AI105" s="126"/>
      <c r="AJ105" s="126"/>
      <c r="AK105" s="123" t="s">
        <v>472</v>
      </c>
      <c r="AL105" s="123"/>
      <c r="AM105" s="123"/>
      <c r="AN105" s="123"/>
      <c r="AO105" s="123"/>
      <c r="AP105" s="123"/>
      <c r="AQ105" s="123"/>
      <c r="AR105" s="123"/>
      <c r="AS105" s="123"/>
      <c r="AT105" s="124">
        <v>157400</v>
      </c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  <c r="BI105" s="124"/>
      <c r="BJ105" s="124"/>
      <c r="BK105" s="124">
        <v>97568.38</v>
      </c>
      <c r="BL105" s="124"/>
      <c r="BM105" s="124"/>
      <c r="BN105" s="124"/>
      <c r="BO105" s="124"/>
      <c r="BP105" s="124"/>
      <c r="BQ105" s="124"/>
      <c r="BR105" s="124"/>
      <c r="BS105" s="124"/>
      <c r="BT105" s="124"/>
      <c r="BU105" s="124"/>
      <c r="BV105" s="124"/>
      <c r="BW105" s="127">
        <f>AT105-BK105</f>
        <v>59831.619999999995</v>
      </c>
      <c r="BX105" s="128"/>
      <c r="BY105" s="128"/>
      <c r="BZ105" s="128"/>
      <c r="CA105" s="128"/>
      <c r="CB105" s="128"/>
      <c r="CC105" s="128"/>
      <c r="CD105" s="128"/>
      <c r="CE105" s="128"/>
      <c r="CF105" s="128"/>
      <c r="CG105" s="129"/>
      <c r="CH105" s="20">
        <f t="shared" si="8"/>
        <v>61.987534942820844</v>
      </c>
      <c r="CJ105" s="24"/>
      <c r="CK105" s="24"/>
      <c r="CL105" s="24"/>
      <c r="CM105" s="26"/>
      <c r="CN105" s="26"/>
      <c r="CO105" s="26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</row>
    <row r="106" spans="1:129" s="19" customFormat="1" ht="146.25" customHeight="1">
      <c r="A106" s="68" t="s">
        <v>206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21"/>
      <c r="AE106" s="126">
        <v>200</v>
      </c>
      <c r="AF106" s="126"/>
      <c r="AG106" s="126"/>
      <c r="AH106" s="126"/>
      <c r="AI106" s="126"/>
      <c r="AJ106" s="126"/>
      <c r="AK106" s="123" t="s">
        <v>205</v>
      </c>
      <c r="AL106" s="123"/>
      <c r="AM106" s="123"/>
      <c r="AN106" s="123"/>
      <c r="AO106" s="123"/>
      <c r="AP106" s="123"/>
      <c r="AQ106" s="123"/>
      <c r="AR106" s="123"/>
      <c r="AS106" s="123"/>
      <c r="AT106" s="124">
        <v>11200</v>
      </c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4"/>
      <c r="BG106" s="124"/>
      <c r="BH106" s="124"/>
      <c r="BI106" s="124"/>
      <c r="BJ106" s="124"/>
      <c r="BK106" s="124">
        <v>10518.8</v>
      </c>
      <c r="BL106" s="124"/>
      <c r="BM106" s="124"/>
      <c r="BN106" s="124"/>
      <c r="BO106" s="124"/>
      <c r="BP106" s="124"/>
      <c r="BQ106" s="124"/>
      <c r="BR106" s="124"/>
      <c r="BS106" s="124"/>
      <c r="BT106" s="124"/>
      <c r="BU106" s="124"/>
      <c r="BV106" s="124"/>
      <c r="BW106" s="127">
        <f>AT106-BK106</f>
        <v>681.2000000000007</v>
      </c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9"/>
      <c r="CH106" s="20">
        <f t="shared" si="8"/>
        <v>93.91785714285714</v>
      </c>
      <c r="CJ106" s="24"/>
      <c r="CK106" s="24"/>
      <c r="CL106" s="24"/>
      <c r="CM106" s="26"/>
      <c r="CN106" s="26"/>
      <c r="CO106" s="26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</row>
    <row r="107" spans="1:129" s="19" customFormat="1" ht="146.25" customHeight="1">
      <c r="A107" s="68" t="s">
        <v>158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21"/>
      <c r="AE107" s="126">
        <v>200</v>
      </c>
      <c r="AF107" s="126"/>
      <c r="AG107" s="126"/>
      <c r="AH107" s="126"/>
      <c r="AI107" s="126"/>
      <c r="AJ107" s="126"/>
      <c r="AK107" s="123" t="s">
        <v>132</v>
      </c>
      <c r="AL107" s="123"/>
      <c r="AM107" s="123"/>
      <c r="AN107" s="123"/>
      <c r="AO107" s="123"/>
      <c r="AP107" s="123"/>
      <c r="AQ107" s="123"/>
      <c r="AR107" s="123"/>
      <c r="AS107" s="123"/>
      <c r="AT107" s="124">
        <v>133500</v>
      </c>
      <c r="AU107" s="124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  <c r="BI107" s="124"/>
      <c r="BJ107" s="124"/>
      <c r="BK107" s="124">
        <v>132297.6</v>
      </c>
      <c r="BL107" s="124"/>
      <c r="BM107" s="124"/>
      <c r="BN107" s="124"/>
      <c r="BO107" s="124"/>
      <c r="BP107" s="124"/>
      <c r="BQ107" s="124"/>
      <c r="BR107" s="124"/>
      <c r="BS107" s="124"/>
      <c r="BT107" s="124"/>
      <c r="BU107" s="124"/>
      <c r="BV107" s="124"/>
      <c r="BW107" s="127">
        <f>AT107-BK107</f>
        <v>1202.3999999999942</v>
      </c>
      <c r="BX107" s="128"/>
      <c r="BY107" s="128"/>
      <c r="BZ107" s="128"/>
      <c r="CA107" s="128"/>
      <c r="CB107" s="128"/>
      <c r="CC107" s="128"/>
      <c r="CD107" s="128"/>
      <c r="CE107" s="128"/>
      <c r="CF107" s="128"/>
      <c r="CG107" s="129"/>
      <c r="CH107" s="20">
        <f t="shared" si="8"/>
        <v>99.09932584269663</v>
      </c>
      <c r="CJ107" s="24"/>
      <c r="CK107" s="24"/>
      <c r="CL107" s="24"/>
      <c r="CM107" s="26"/>
      <c r="CN107" s="26"/>
      <c r="CO107" s="26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</row>
    <row r="108" spans="1:129" s="160" customFormat="1" ht="16.5" customHeight="1" thickBot="1">
      <c r="A108" s="158" t="s">
        <v>26</v>
      </c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</row>
    <row r="109" spans="1:86" s="22" customFormat="1" ht="24.75" customHeight="1" thickBot="1">
      <c r="A109" s="163" t="s">
        <v>343</v>
      </c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4">
        <v>450</v>
      </c>
      <c r="AF109" s="164"/>
      <c r="AG109" s="164"/>
      <c r="AH109" s="164"/>
      <c r="AI109" s="164"/>
      <c r="AJ109" s="164"/>
      <c r="AK109" s="143" t="s">
        <v>83</v>
      </c>
      <c r="AL109" s="143"/>
      <c r="AM109" s="143"/>
      <c r="AN109" s="143"/>
      <c r="AO109" s="143"/>
      <c r="AP109" s="143"/>
      <c r="AQ109" s="143"/>
      <c r="AR109" s="143"/>
      <c r="AS109" s="143"/>
      <c r="AT109" s="165">
        <f>стр1!BB14-стр2!AT7</f>
        <v>-1424053.3800000027</v>
      </c>
      <c r="AU109" s="165"/>
      <c r="AV109" s="165"/>
      <c r="AW109" s="165"/>
      <c r="AX109" s="165"/>
      <c r="AY109" s="165"/>
      <c r="AZ109" s="165"/>
      <c r="BA109" s="165"/>
      <c r="BB109" s="165"/>
      <c r="BC109" s="165"/>
      <c r="BD109" s="165"/>
      <c r="BE109" s="165"/>
      <c r="BF109" s="165"/>
      <c r="BG109" s="165"/>
      <c r="BH109" s="165"/>
      <c r="BI109" s="165"/>
      <c r="BJ109" s="165"/>
      <c r="BK109" s="165">
        <f>стр1!BX14-стр2!BK7</f>
        <v>1727902.8999999836</v>
      </c>
      <c r="BL109" s="165"/>
      <c r="BM109" s="165"/>
      <c r="BN109" s="165"/>
      <c r="BO109" s="165"/>
      <c r="BP109" s="165"/>
      <c r="BQ109" s="165"/>
      <c r="BR109" s="165"/>
      <c r="BS109" s="165"/>
      <c r="BT109" s="165"/>
      <c r="BU109" s="165"/>
      <c r="BV109" s="165"/>
      <c r="BW109" s="147" t="s">
        <v>83</v>
      </c>
      <c r="BX109" s="147"/>
      <c r="BY109" s="147"/>
      <c r="BZ109" s="147"/>
      <c r="CA109" s="147"/>
      <c r="CB109" s="147"/>
      <c r="CC109" s="147"/>
      <c r="CD109" s="147"/>
      <c r="CE109" s="147"/>
      <c r="CF109" s="147"/>
      <c r="CG109" s="147"/>
      <c r="CH109" s="22">
        <f>BK109/AT109*100</f>
        <v>-121.33694735516028</v>
      </c>
    </row>
    <row r="110" spans="46:74" ht="12.75" customHeight="1">
      <c r="AT110" s="161"/>
      <c r="AU110" s="161"/>
      <c r="AV110" s="161"/>
      <c r="AW110" s="161"/>
      <c r="AX110" s="161"/>
      <c r="AY110" s="161"/>
      <c r="AZ110" s="161"/>
      <c r="BA110" s="161"/>
      <c r="BB110" s="161"/>
      <c r="BC110" s="161"/>
      <c r="BD110" s="161"/>
      <c r="BE110" s="161"/>
      <c r="BF110" s="161"/>
      <c r="BG110" s="161"/>
      <c r="BH110" s="161"/>
      <c r="BI110" s="161"/>
      <c r="BJ110" s="161"/>
      <c r="BK110" s="161"/>
      <c r="BL110" s="162"/>
      <c r="BM110" s="162"/>
      <c r="BN110" s="162"/>
      <c r="BO110" s="162"/>
      <c r="BP110" s="162"/>
      <c r="BQ110" s="162"/>
      <c r="BR110" s="162"/>
      <c r="BS110" s="162"/>
      <c r="BT110" s="162"/>
      <c r="BU110" s="162"/>
      <c r="BV110" s="162"/>
    </row>
    <row r="112" spans="43:74" ht="12.75" customHeight="1">
      <c r="AQ112" s="156"/>
      <c r="AR112" s="156"/>
      <c r="BK112" s="157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</row>
  </sheetData>
  <sheetProtection/>
  <mergeCells count="627">
    <mergeCell ref="BK51:BV51"/>
    <mergeCell ref="BW51:CG51"/>
    <mergeCell ref="A101:AC101"/>
    <mergeCell ref="AE101:AJ101"/>
    <mergeCell ref="AK101:AS101"/>
    <mergeCell ref="AT101:BJ101"/>
    <mergeCell ref="BK101:BV101"/>
    <mergeCell ref="BW101:CG101"/>
    <mergeCell ref="BK70:BV70"/>
    <mergeCell ref="BW70:CG70"/>
    <mergeCell ref="BK73:BV73"/>
    <mergeCell ref="BW73:CG73"/>
    <mergeCell ref="BK71:BV71"/>
    <mergeCell ref="A83:AC83"/>
    <mergeCell ref="AK73:AS73"/>
    <mergeCell ref="AT73:BJ73"/>
    <mergeCell ref="AK79:AS79"/>
    <mergeCell ref="AK76:AS76"/>
    <mergeCell ref="AK75:AS75"/>
    <mergeCell ref="A76:AC76"/>
    <mergeCell ref="BW92:CG92"/>
    <mergeCell ref="A89:AC89"/>
    <mergeCell ref="AE89:AJ89"/>
    <mergeCell ref="AK89:AS89"/>
    <mergeCell ref="AE90:AJ90"/>
    <mergeCell ref="AT90:BJ90"/>
    <mergeCell ref="BW90:CG90"/>
    <mergeCell ref="BK89:BV89"/>
    <mergeCell ref="A87:AC87"/>
    <mergeCell ref="A86:AC86"/>
    <mergeCell ref="A85:AC85"/>
    <mergeCell ref="AE77:AJ77"/>
    <mergeCell ref="A81:AC81"/>
    <mergeCell ref="A79:AC79"/>
    <mergeCell ref="AE79:AJ79"/>
    <mergeCell ref="AE78:AJ78"/>
    <mergeCell ref="BW63:CG63"/>
    <mergeCell ref="AT65:BJ65"/>
    <mergeCell ref="BW64:CG64"/>
    <mergeCell ref="BK65:BV65"/>
    <mergeCell ref="BK63:BV63"/>
    <mergeCell ref="A57:AC57"/>
    <mergeCell ref="AE57:AJ57"/>
    <mergeCell ref="AK70:AS70"/>
    <mergeCell ref="A61:AC61"/>
    <mergeCell ref="A62:AC62"/>
    <mergeCell ref="A69:AD69"/>
    <mergeCell ref="AK69:AS69"/>
    <mergeCell ref="A63:AC63"/>
    <mergeCell ref="AE63:AJ63"/>
    <mergeCell ref="AK61:AS61"/>
    <mergeCell ref="AE106:AJ106"/>
    <mergeCell ref="AK106:AS106"/>
    <mergeCell ref="AT106:BJ106"/>
    <mergeCell ref="BK106:BV106"/>
    <mergeCell ref="BW106:CG106"/>
    <mergeCell ref="BW57:CG57"/>
    <mergeCell ref="AT75:BJ75"/>
    <mergeCell ref="BK75:BV75"/>
    <mergeCell ref="BW75:CG75"/>
    <mergeCell ref="AT66:BJ66"/>
    <mergeCell ref="BK64:BV64"/>
    <mergeCell ref="AT57:BJ57"/>
    <mergeCell ref="AT97:BJ97"/>
    <mergeCell ref="A48:AC48"/>
    <mergeCell ref="AE49:AJ49"/>
    <mergeCell ref="AE55:AJ55"/>
    <mergeCell ref="AK54:AS54"/>
    <mergeCell ref="AE54:AJ54"/>
    <mergeCell ref="A51:AC51"/>
    <mergeCell ref="AE51:AJ51"/>
    <mergeCell ref="AK51:AS51"/>
    <mergeCell ref="A53:AC53"/>
    <mergeCell ref="AE53:AJ53"/>
    <mergeCell ref="A8:AD8"/>
    <mergeCell ref="A9:AD9"/>
    <mergeCell ref="AT54:BJ54"/>
    <mergeCell ref="AE8:AJ9"/>
    <mergeCell ref="AK8:AS9"/>
    <mergeCell ref="AT8:BJ9"/>
    <mergeCell ref="AT53:BJ53"/>
    <mergeCell ref="AT37:BJ37"/>
    <mergeCell ref="AT23:BJ23"/>
    <mergeCell ref="AT19:BJ19"/>
    <mergeCell ref="BK52:BV52"/>
    <mergeCell ref="BK53:BV53"/>
    <mergeCell ref="BK25:BV25"/>
    <mergeCell ref="BK27:BV27"/>
    <mergeCell ref="BK26:BV26"/>
    <mergeCell ref="BK46:BV46"/>
    <mergeCell ref="BK47:BV47"/>
    <mergeCell ref="BK48:BV48"/>
    <mergeCell ref="BK49:BV49"/>
    <mergeCell ref="BK45:BV45"/>
    <mergeCell ref="BW55:CG55"/>
    <mergeCell ref="BW56:CG56"/>
    <mergeCell ref="AT58:BJ58"/>
    <mergeCell ref="BW54:CG54"/>
    <mergeCell ref="AT56:BJ56"/>
    <mergeCell ref="AT55:BJ55"/>
    <mergeCell ref="BK56:BV56"/>
    <mergeCell ref="BK59:BV59"/>
    <mergeCell ref="BW59:CG59"/>
    <mergeCell ref="BK57:BV57"/>
    <mergeCell ref="BK58:BV58"/>
    <mergeCell ref="BK66:BV66"/>
    <mergeCell ref="BW66:CG66"/>
    <mergeCell ref="BW58:CG58"/>
    <mergeCell ref="BW65:CG65"/>
    <mergeCell ref="BK61:BV61"/>
    <mergeCell ref="BK62:BV62"/>
    <mergeCell ref="BW62:CG62"/>
    <mergeCell ref="BW61:CG61"/>
    <mergeCell ref="BK60:BV60"/>
    <mergeCell ref="BW60:CG60"/>
    <mergeCell ref="BK13:BV13"/>
    <mergeCell ref="AT15:BJ15"/>
    <mergeCell ref="AT14:BJ14"/>
    <mergeCell ref="AT17:BJ17"/>
    <mergeCell ref="AT13:BJ13"/>
    <mergeCell ref="AT21:BJ21"/>
    <mergeCell ref="BK21:BV21"/>
    <mergeCell ref="AT24:BJ24"/>
    <mergeCell ref="BK22:BV22"/>
    <mergeCell ref="AK45:AS45"/>
    <mergeCell ref="AK53:AS53"/>
    <mergeCell ref="AK48:AS48"/>
    <mergeCell ref="AK47:AS47"/>
    <mergeCell ref="AK46:AS46"/>
    <mergeCell ref="AK49:AS49"/>
    <mergeCell ref="AK52:AS52"/>
    <mergeCell ref="AK50:AS50"/>
    <mergeCell ref="AE20:AJ20"/>
    <mergeCell ref="AE24:AJ24"/>
    <mergeCell ref="AE23:AJ23"/>
    <mergeCell ref="AK42:AS42"/>
    <mergeCell ref="AE34:AJ34"/>
    <mergeCell ref="AK39:AS39"/>
    <mergeCell ref="AE29:AJ29"/>
    <mergeCell ref="AE33:AJ33"/>
    <mergeCell ref="AE32:AJ32"/>
    <mergeCell ref="AE35:AJ35"/>
    <mergeCell ref="A27:AD27"/>
    <mergeCell ref="AK26:AS26"/>
    <mergeCell ref="A25:AD25"/>
    <mergeCell ref="A23:AC23"/>
    <mergeCell ref="AE25:AJ25"/>
    <mergeCell ref="AK25:AS25"/>
    <mergeCell ref="BK107:BV107"/>
    <mergeCell ref="AK109:AS109"/>
    <mergeCell ref="BK109:BV109"/>
    <mergeCell ref="A66:AC66"/>
    <mergeCell ref="AE66:AJ66"/>
    <mergeCell ref="A72:AC72"/>
    <mergeCell ref="A82:AC82"/>
    <mergeCell ref="AE72:AJ72"/>
    <mergeCell ref="AK87:AS87"/>
    <mergeCell ref="A78:AC78"/>
    <mergeCell ref="AK107:AS107"/>
    <mergeCell ref="AT107:BJ107"/>
    <mergeCell ref="AK102:AS102"/>
    <mergeCell ref="AK104:AS104"/>
    <mergeCell ref="AT105:BJ105"/>
    <mergeCell ref="AK103:AS103"/>
    <mergeCell ref="AT103:BJ103"/>
    <mergeCell ref="AT104:BJ104"/>
    <mergeCell ref="BK105:BV105"/>
    <mergeCell ref="A56:AC56"/>
    <mergeCell ref="AE56:AJ56"/>
    <mergeCell ref="AE67:AJ67"/>
    <mergeCell ref="AE62:AJ62"/>
    <mergeCell ref="A67:AD67"/>
    <mergeCell ref="A65:AC65"/>
    <mergeCell ref="AQ112:AR112"/>
    <mergeCell ref="BK112:BV112"/>
    <mergeCell ref="BW109:CG109"/>
    <mergeCell ref="A108:IV108"/>
    <mergeCell ref="BK110:BV110"/>
    <mergeCell ref="AT110:BJ110"/>
    <mergeCell ref="A109:AD109"/>
    <mergeCell ref="AE109:AJ109"/>
    <mergeCell ref="AT109:BJ109"/>
    <mergeCell ref="BW48:CG48"/>
    <mergeCell ref="BW52:CG52"/>
    <mergeCell ref="BW49:CG49"/>
    <mergeCell ref="BW46:CG46"/>
    <mergeCell ref="BW50:CG50"/>
    <mergeCell ref="BW47:CG47"/>
    <mergeCell ref="AT46:BJ46"/>
    <mergeCell ref="AT52:BJ52"/>
    <mergeCell ref="AT50:BJ50"/>
    <mergeCell ref="AT48:BJ48"/>
    <mergeCell ref="AT49:BJ49"/>
    <mergeCell ref="AT51:BJ51"/>
    <mergeCell ref="BK19:BV19"/>
    <mergeCell ref="BW23:CG23"/>
    <mergeCell ref="BK23:BV23"/>
    <mergeCell ref="BK20:BV20"/>
    <mergeCell ref="BW25:CG25"/>
    <mergeCell ref="BW26:CG26"/>
    <mergeCell ref="CM7:DY7"/>
    <mergeCell ref="BK7:BV7"/>
    <mergeCell ref="CJ7:CL7"/>
    <mergeCell ref="BW7:CG7"/>
    <mergeCell ref="BK12:BV12"/>
    <mergeCell ref="BW12:CG12"/>
    <mergeCell ref="BW19:CG19"/>
    <mergeCell ref="BW15:CG15"/>
    <mergeCell ref="BW27:CG27"/>
    <mergeCell ref="BW43:CG43"/>
    <mergeCell ref="BW34:CG34"/>
    <mergeCell ref="BW36:CG36"/>
    <mergeCell ref="BW37:CG37"/>
    <mergeCell ref="BW38:CG38"/>
    <mergeCell ref="BW35:CG35"/>
    <mergeCell ref="BW30:CG30"/>
    <mergeCell ref="BW42:CG42"/>
    <mergeCell ref="BW40:CG40"/>
    <mergeCell ref="BW28:CG28"/>
    <mergeCell ref="BW29:CG29"/>
    <mergeCell ref="BK29:BV29"/>
    <mergeCell ref="BK30:BV30"/>
    <mergeCell ref="BW39:CG39"/>
    <mergeCell ref="BW44:CG44"/>
    <mergeCell ref="BW41:CG41"/>
    <mergeCell ref="BK42:BV42"/>
    <mergeCell ref="BK43:BV43"/>
    <mergeCell ref="BK41:BV41"/>
    <mergeCell ref="BK31:BV31"/>
    <mergeCell ref="BW32:CG32"/>
    <mergeCell ref="BW33:CG33"/>
    <mergeCell ref="BW31:CG31"/>
    <mergeCell ref="BK33:BV33"/>
    <mergeCell ref="BK32:BV32"/>
    <mergeCell ref="BK38:BV38"/>
    <mergeCell ref="BK35:BV35"/>
    <mergeCell ref="BW16:CG16"/>
    <mergeCell ref="BW14:CG14"/>
    <mergeCell ref="BW18:CG18"/>
    <mergeCell ref="BK15:BV15"/>
    <mergeCell ref="BK14:BV14"/>
    <mergeCell ref="BW17:CG17"/>
    <mergeCell ref="BK16:BV16"/>
    <mergeCell ref="BK17:BV17"/>
    <mergeCell ref="BK18:BV18"/>
    <mergeCell ref="BW6:CG6"/>
    <mergeCell ref="AK11:AS11"/>
    <mergeCell ref="BK6:BV6"/>
    <mergeCell ref="BW11:CG11"/>
    <mergeCell ref="BW8:CG9"/>
    <mergeCell ref="BK11:BV11"/>
    <mergeCell ref="BK10:BV10"/>
    <mergeCell ref="BW10:CG10"/>
    <mergeCell ref="BK8:BV9"/>
    <mergeCell ref="A6:AD6"/>
    <mergeCell ref="AE6:AJ6"/>
    <mergeCell ref="AT6:BJ6"/>
    <mergeCell ref="A7:AD7"/>
    <mergeCell ref="AE7:AJ7"/>
    <mergeCell ref="AK7:AS7"/>
    <mergeCell ref="AT7:BJ7"/>
    <mergeCell ref="AK6:AS6"/>
    <mergeCell ref="A2:CG2"/>
    <mergeCell ref="A4:AD5"/>
    <mergeCell ref="AE4:AJ5"/>
    <mergeCell ref="AK4:AS5"/>
    <mergeCell ref="AT4:BJ5"/>
    <mergeCell ref="BK4:BV5"/>
    <mergeCell ref="BW4:CG5"/>
    <mergeCell ref="A10:AD10"/>
    <mergeCell ref="AT11:BJ11"/>
    <mergeCell ref="AE10:AJ10"/>
    <mergeCell ref="AT10:BJ10"/>
    <mergeCell ref="AK10:AS10"/>
    <mergeCell ref="AK19:AS19"/>
    <mergeCell ref="A24:AC24"/>
    <mergeCell ref="AE19:AJ19"/>
    <mergeCell ref="A21:AD21"/>
    <mergeCell ref="AE21:AJ21"/>
    <mergeCell ref="A19:AD19"/>
    <mergeCell ref="AK21:AS21"/>
    <mergeCell ref="A20:AD20"/>
    <mergeCell ref="AK20:AS20"/>
    <mergeCell ref="AK23:AS23"/>
    <mergeCell ref="AT12:BJ12"/>
    <mergeCell ref="A11:AD11"/>
    <mergeCell ref="AE11:AJ11"/>
    <mergeCell ref="A12:AD12"/>
    <mergeCell ref="AE12:AJ12"/>
    <mergeCell ref="AK12:AS12"/>
    <mergeCell ref="BW13:CG13"/>
    <mergeCell ref="A35:AC35"/>
    <mergeCell ref="A22:AD22"/>
    <mergeCell ref="AE22:AJ22"/>
    <mergeCell ref="AK22:AS22"/>
    <mergeCell ref="A28:AC28"/>
    <mergeCell ref="AK31:AS31"/>
    <mergeCell ref="AE31:AJ31"/>
    <mergeCell ref="A26:AD26"/>
    <mergeCell ref="AE30:AJ30"/>
    <mergeCell ref="AT16:BJ16"/>
    <mergeCell ref="AK37:AS37"/>
    <mergeCell ref="AK44:AS44"/>
    <mergeCell ref="AT43:BJ43"/>
    <mergeCell ref="AK43:AS43"/>
    <mergeCell ref="AT44:BJ44"/>
    <mergeCell ref="AK38:AS38"/>
    <mergeCell ref="AK32:AS32"/>
    <mergeCell ref="AK30:AS30"/>
    <mergeCell ref="AK33:AS33"/>
    <mergeCell ref="AK29:AS29"/>
    <mergeCell ref="AT29:BJ29"/>
    <mergeCell ref="AK15:AS15"/>
    <mergeCell ref="AT39:BJ39"/>
    <mergeCell ref="AK35:AS35"/>
    <mergeCell ref="AT35:BJ35"/>
    <mergeCell ref="AK18:AS18"/>
    <mergeCell ref="AT18:BJ18"/>
    <mergeCell ref="AK16:AS16"/>
    <mergeCell ref="AK17:AS17"/>
    <mergeCell ref="AT33:BJ33"/>
    <mergeCell ref="AT30:BJ30"/>
    <mergeCell ref="AK28:AS28"/>
    <mergeCell ref="BK36:BV36"/>
    <mergeCell ref="AK34:AS34"/>
    <mergeCell ref="AK36:AS36"/>
    <mergeCell ref="BK34:BV34"/>
    <mergeCell ref="AT36:BJ36"/>
    <mergeCell ref="AT34:BJ34"/>
    <mergeCell ref="AT28:BJ28"/>
    <mergeCell ref="A17:AD17"/>
    <mergeCell ref="AE17:AJ17"/>
    <mergeCell ref="AT40:BJ40"/>
    <mergeCell ref="BK28:BV28"/>
    <mergeCell ref="BK40:BV40"/>
    <mergeCell ref="BK37:BV37"/>
    <mergeCell ref="BK39:BV39"/>
    <mergeCell ref="AT32:BJ32"/>
    <mergeCell ref="AT38:BJ38"/>
    <mergeCell ref="AT31:BJ31"/>
    <mergeCell ref="AE107:AJ107"/>
    <mergeCell ref="A106:AC106"/>
    <mergeCell ref="A105:AC105"/>
    <mergeCell ref="AE18:AJ18"/>
    <mergeCell ref="A18:AD18"/>
    <mergeCell ref="A31:AC31"/>
    <mergeCell ref="A32:AC32"/>
    <mergeCell ref="A30:AC30"/>
    <mergeCell ref="A36:AC36"/>
    <mergeCell ref="A33:AD33"/>
    <mergeCell ref="A60:AC60"/>
    <mergeCell ref="A59:AC59"/>
    <mergeCell ref="A75:AC75"/>
    <mergeCell ref="A107:AC107"/>
    <mergeCell ref="A96:AC96"/>
    <mergeCell ref="A104:AC104"/>
    <mergeCell ref="A95:AC95"/>
    <mergeCell ref="A80:AC80"/>
    <mergeCell ref="A73:AC73"/>
    <mergeCell ref="A77:AC77"/>
    <mergeCell ref="AK72:AS72"/>
    <mergeCell ref="AK68:AS68"/>
    <mergeCell ref="AE76:AJ76"/>
    <mergeCell ref="AE70:AJ70"/>
    <mergeCell ref="AE73:AJ73"/>
    <mergeCell ref="AE71:AJ71"/>
    <mergeCell ref="AK88:AS88"/>
    <mergeCell ref="AE84:AJ84"/>
    <mergeCell ref="AE86:AJ86"/>
    <mergeCell ref="AK86:AS86"/>
    <mergeCell ref="AE88:AJ88"/>
    <mergeCell ref="AE87:AJ87"/>
    <mergeCell ref="A98:AC98"/>
    <mergeCell ref="AE98:AJ98"/>
    <mergeCell ref="A94:AC94"/>
    <mergeCell ref="AE94:AJ94"/>
    <mergeCell ref="A97:AC97"/>
    <mergeCell ref="AE97:AJ97"/>
    <mergeCell ref="AE95:AJ95"/>
    <mergeCell ref="AE96:AJ96"/>
    <mergeCell ref="A88:AC88"/>
    <mergeCell ref="AK92:AS92"/>
    <mergeCell ref="AK81:AS81"/>
    <mergeCell ref="AE81:AJ81"/>
    <mergeCell ref="AK84:AS84"/>
    <mergeCell ref="AE85:AJ85"/>
    <mergeCell ref="AK85:AS85"/>
    <mergeCell ref="AE83:AJ83"/>
    <mergeCell ref="AK83:AS83"/>
    <mergeCell ref="A84:AC84"/>
    <mergeCell ref="A93:AC93"/>
    <mergeCell ref="AT91:BJ91"/>
    <mergeCell ref="A90:AC90"/>
    <mergeCell ref="A92:AC92"/>
    <mergeCell ref="AE92:AJ92"/>
    <mergeCell ref="A91:AC91"/>
    <mergeCell ref="AE91:AJ91"/>
    <mergeCell ref="AE93:AJ93"/>
    <mergeCell ref="AK90:AS90"/>
    <mergeCell ref="AT92:BJ92"/>
    <mergeCell ref="BK98:BV98"/>
    <mergeCell ref="BK103:BV103"/>
    <mergeCell ref="AK91:AS91"/>
    <mergeCell ref="AK94:AS94"/>
    <mergeCell ref="AT94:BJ94"/>
    <mergeCell ref="BK94:BV94"/>
    <mergeCell ref="AK93:AS93"/>
    <mergeCell ref="AT93:BJ93"/>
    <mergeCell ref="BK102:BV102"/>
    <mergeCell ref="AT102:BJ102"/>
    <mergeCell ref="AT99:BJ99"/>
    <mergeCell ref="BK99:BV99"/>
    <mergeCell ref="AK99:AS99"/>
    <mergeCell ref="AK100:AS100"/>
    <mergeCell ref="AT100:BJ100"/>
    <mergeCell ref="AE105:AJ105"/>
    <mergeCell ref="AK105:AS105"/>
    <mergeCell ref="AE102:AJ102"/>
    <mergeCell ref="A102:AC102"/>
    <mergeCell ref="A103:AC103"/>
    <mergeCell ref="AE103:AJ103"/>
    <mergeCell ref="AE104:AJ104"/>
    <mergeCell ref="BW89:CG89"/>
    <mergeCell ref="A99:AC99"/>
    <mergeCell ref="AE99:AJ99"/>
    <mergeCell ref="A100:AC100"/>
    <mergeCell ref="AE100:AJ100"/>
    <mergeCell ref="AK98:AS98"/>
    <mergeCell ref="AK95:AS95"/>
    <mergeCell ref="AK96:AS96"/>
    <mergeCell ref="AK97:AS97"/>
    <mergeCell ref="BK100:BV100"/>
    <mergeCell ref="BK104:BV104"/>
    <mergeCell ref="BW107:CG107"/>
    <mergeCell ref="BW96:CG96"/>
    <mergeCell ref="BW87:CG87"/>
    <mergeCell ref="BK96:BV96"/>
    <mergeCell ref="BK91:BV91"/>
    <mergeCell ref="BW98:CG98"/>
    <mergeCell ref="BW102:CG102"/>
    <mergeCell ref="BW95:CG95"/>
    <mergeCell ref="BW105:CG105"/>
    <mergeCell ref="BW88:CG88"/>
    <mergeCell ref="BK85:BV85"/>
    <mergeCell ref="BW99:CG99"/>
    <mergeCell ref="BW104:CG104"/>
    <mergeCell ref="BW91:CG91"/>
    <mergeCell ref="BW100:CG100"/>
    <mergeCell ref="BW103:CG103"/>
    <mergeCell ref="BW97:CG97"/>
    <mergeCell ref="BW93:CG93"/>
    <mergeCell ref="BW94:CG94"/>
    <mergeCell ref="AT86:BJ86"/>
    <mergeCell ref="BK86:BV86"/>
    <mergeCell ref="BW86:CG86"/>
    <mergeCell ref="BK87:BV87"/>
    <mergeCell ref="BK90:BV90"/>
    <mergeCell ref="AT87:BJ87"/>
    <mergeCell ref="AT95:BJ95"/>
    <mergeCell ref="AT96:BJ96"/>
    <mergeCell ref="BK93:BV93"/>
    <mergeCell ref="AT89:BJ89"/>
    <mergeCell ref="BK88:BV88"/>
    <mergeCell ref="AT88:BJ88"/>
    <mergeCell ref="BK92:BV92"/>
    <mergeCell ref="AT98:BJ98"/>
    <mergeCell ref="A29:AC29"/>
    <mergeCell ref="BK95:BV95"/>
    <mergeCell ref="BK97:BV97"/>
    <mergeCell ref="AT79:BJ79"/>
    <mergeCell ref="BK80:BV80"/>
    <mergeCell ref="AT84:BJ84"/>
    <mergeCell ref="BK84:BV84"/>
    <mergeCell ref="AT81:BJ81"/>
    <mergeCell ref="BK82:BV82"/>
    <mergeCell ref="AE44:AJ44"/>
    <mergeCell ref="AT25:BJ25"/>
    <mergeCell ref="A15:AC15"/>
    <mergeCell ref="A42:AD42"/>
    <mergeCell ref="AE42:AJ42"/>
    <mergeCell ref="AE27:AJ27"/>
    <mergeCell ref="AE26:AJ26"/>
    <mergeCell ref="AE28:AJ28"/>
    <mergeCell ref="AE36:AJ36"/>
    <mergeCell ref="AE37:AJ37"/>
    <mergeCell ref="A34:AC34"/>
    <mergeCell ref="A13:AC13"/>
    <mergeCell ref="AE13:AJ13"/>
    <mergeCell ref="AK13:AS13"/>
    <mergeCell ref="AE14:AJ14"/>
    <mergeCell ref="AK14:AS14"/>
    <mergeCell ref="A14:AC14"/>
    <mergeCell ref="AE15:AJ15"/>
    <mergeCell ref="AE16:AJ16"/>
    <mergeCell ref="A16:AD16"/>
    <mergeCell ref="A37:AD37"/>
    <mergeCell ref="AE38:AJ38"/>
    <mergeCell ref="A38:AD38"/>
    <mergeCell ref="A43:AD43"/>
    <mergeCell ref="AE43:AJ43"/>
    <mergeCell ref="A46:AC46"/>
    <mergeCell ref="A47:AC47"/>
    <mergeCell ref="A45:AC45"/>
    <mergeCell ref="AE46:AJ46"/>
    <mergeCell ref="AE45:AJ45"/>
    <mergeCell ref="AE47:AJ47"/>
    <mergeCell ref="AT47:BJ47"/>
    <mergeCell ref="AK56:AS56"/>
    <mergeCell ref="AK57:AS57"/>
    <mergeCell ref="AK55:AS55"/>
    <mergeCell ref="AE48:AJ48"/>
    <mergeCell ref="AE50:AJ50"/>
    <mergeCell ref="AE52:AJ52"/>
    <mergeCell ref="A52:AC52"/>
    <mergeCell ref="A50:AC50"/>
    <mergeCell ref="A49:AC49"/>
    <mergeCell ref="AT61:BJ61"/>
    <mergeCell ref="A54:AC54"/>
    <mergeCell ref="AT59:BJ59"/>
    <mergeCell ref="AK58:AS58"/>
    <mergeCell ref="A58:AC58"/>
    <mergeCell ref="AE58:AJ58"/>
    <mergeCell ref="A55:AC55"/>
    <mergeCell ref="AK63:AS63"/>
    <mergeCell ref="AT63:BJ63"/>
    <mergeCell ref="AE59:AJ59"/>
    <mergeCell ref="AK59:AS59"/>
    <mergeCell ref="AK60:AS60"/>
    <mergeCell ref="AE60:AJ60"/>
    <mergeCell ref="AT60:BJ60"/>
    <mergeCell ref="AE61:AJ61"/>
    <mergeCell ref="AK62:AS62"/>
    <mergeCell ref="BK68:BV68"/>
    <mergeCell ref="BK78:BV78"/>
    <mergeCell ref="BK69:BV69"/>
    <mergeCell ref="AE64:AJ64"/>
    <mergeCell ref="AT64:BJ64"/>
    <mergeCell ref="AK67:AS67"/>
    <mergeCell ref="AE69:AJ69"/>
    <mergeCell ref="AE68:AJ68"/>
    <mergeCell ref="AE75:AJ75"/>
    <mergeCell ref="BK79:BV79"/>
    <mergeCell ref="AK77:AS77"/>
    <mergeCell ref="AK78:AS78"/>
    <mergeCell ref="AT78:BJ78"/>
    <mergeCell ref="AT72:BJ72"/>
    <mergeCell ref="BK72:BV72"/>
    <mergeCell ref="AT76:BJ76"/>
    <mergeCell ref="AT77:BJ77"/>
    <mergeCell ref="BK77:BV77"/>
    <mergeCell ref="BK83:BV83"/>
    <mergeCell ref="AE80:AJ80"/>
    <mergeCell ref="AK82:AS82"/>
    <mergeCell ref="BK81:BV81"/>
    <mergeCell ref="AT83:BJ83"/>
    <mergeCell ref="AT80:BJ80"/>
    <mergeCell ref="AT82:BJ82"/>
    <mergeCell ref="AE82:AJ82"/>
    <mergeCell ref="AK80:AS80"/>
    <mergeCell ref="AT85:BJ85"/>
    <mergeCell ref="BW68:CG68"/>
    <mergeCell ref="BW81:CG81"/>
    <mergeCell ref="BW72:CG72"/>
    <mergeCell ref="BW80:CG80"/>
    <mergeCell ref="BW69:CG69"/>
    <mergeCell ref="BW71:CG71"/>
    <mergeCell ref="BW82:CG82"/>
    <mergeCell ref="BW78:CG78"/>
    <mergeCell ref="BW76:CG76"/>
    <mergeCell ref="BW84:CG84"/>
    <mergeCell ref="BW85:CG85"/>
    <mergeCell ref="AT62:BJ62"/>
    <mergeCell ref="BW83:CG83"/>
    <mergeCell ref="AT70:BJ70"/>
    <mergeCell ref="AT68:BJ68"/>
    <mergeCell ref="BK76:BV76"/>
    <mergeCell ref="BW77:CG77"/>
    <mergeCell ref="BW79:CG79"/>
    <mergeCell ref="AT69:BJ69"/>
    <mergeCell ref="BK50:BV50"/>
    <mergeCell ref="AT41:BJ41"/>
    <mergeCell ref="BW67:CG67"/>
    <mergeCell ref="AT67:BJ67"/>
    <mergeCell ref="BK67:BV67"/>
    <mergeCell ref="AT42:BJ42"/>
    <mergeCell ref="BK55:BV55"/>
    <mergeCell ref="AT45:BJ45"/>
    <mergeCell ref="BW45:CG45"/>
    <mergeCell ref="BK44:BV44"/>
    <mergeCell ref="AK40:AS40"/>
    <mergeCell ref="A39:AD39"/>
    <mergeCell ref="A41:AD41"/>
    <mergeCell ref="AE41:AJ41"/>
    <mergeCell ref="AE39:AJ39"/>
    <mergeCell ref="A40:AD40"/>
    <mergeCell ref="AE40:AJ40"/>
    <mergeCell ref="AK41:AS41"/>
    <mergeCell ref="A44:AD44"/>
    <mergeCell ref="BW20:CG20"/>
    <mergeCell ref="AT20:BJ20"/>
    <mergeCell ref="AT22:BJ22"/>
    <mergeCell ref="AK24:AS24"/>
    <mergeCell ref="BW24:CG24"/>
    <mergeCell ref="BK24:BV24"/>
    <mergeCell ref="BW21:CG21"/>
    <mergeCell ref="BW22:CG22"/>
    <mergeCell ref="AK27:AS27"/>
    <mergeCell ref="AT27:BJ27"/>
    <mergeCell ref="AT26:BJ26"/>
    <mergeCell ref="BW53:CG53"/>
    <mergeCell ref="A74:AC74"/>
    <mergeCell ref="AE74:AJ74"/>
    <mergeCell ref="AK74:AS74"/>
    <mergeCell ref="AT74:BJ74"/>
    <mergeCell ref="BK74:BV74"/>
    <mergeCell ref="BW74:CG74"/>
    <mergeCell ref="BK54:BV54"/>
    <mergeCell ref="AK71:AS71"/>
    <mergeCell ref="AT71:BJ71"/>
    <mergeCell ref="A64:AC64"/>
    <mergeCell ref="AK66:AS66"/>
    <mergeCell ref="AK64:AS64"/>
    <mergeCell ref="AK65:AS65"/>
    <mergeCell ref="AE65:AJ65"/>
    <mergeCell ref="A68:AD68"/>
    <mergeCell ref="A70:AD70"/>
    <mergeCell ref="A71:AD71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94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zoomScaleSheetLayoutView="100" zoomScalePageLayoutView="0" workbookViewId="0" topLeftCell="A4">
      <selection activeCell="BC29" sqref="BC29:BX29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08" width="0.875" style="2" customWidth="1"/>
    <col min="109" max="16384" width="0.875" style="2" customWidth="1"/>
  </cols>
  <sheetData>
    <row r="1" ht="12">
      <c r="DD1" s="6" t="s">
        <v>84</v>
      </c>
    </row>
    <row r="2" spans="1:108" s="8" customFormat="1" ht="25.5" customHeight="1">
      <c r="A2" s="210" t="s">
        <v>345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</row>
    <row r="3" spans="1:108" s="14" customFormat="1" ht="56.25" customHeight="1">
      <c r="A3" s="218" t="s">
        <v>265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 t="s">
        <v>266</v>
      </c>
      <c r="AC3" s="215"/>
      <c r="AD3" s="215"/>
      <c r="AE3" s="215"/>
      <c r="AF3" s="215"/>
      <c r="AG3" s="215"/>
      <c r="AH3" s="215" t="s">
        <v>346</v>
      </c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 t="s">
        <v>85</v>
      </c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 t="s">
        <v>268</v>
      </c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 t="s">
        <v>269</v>
      </c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9"/>
    </row>
    <row r="4" spans="1:108" s="9" customFormat="1" ht="12" customHeight="1" thickBot="1">
      <c r="A4" s="211">
        <v>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3">
        <v>2</v>
      </c>
      <c r="AC4" s="213"/>
      <c r="AD4" s="213"/>
      <c r="AE4" s="213"/>
      <c r="AF4" s="213"/>
      <c r="AG4" s="213"/>
      <c r="AH4" s="213">
        <v>3</v>
      </c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>
        <v>4</v>
      </c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>
        <v>5</v>
      </c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>
        <v>6</v>
      </c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4"/>
    </row>
    <row r="5" spans="1:108" s="15" customFormat="1" ht="23.25" customHeight="1">
      <c r="A5" s="220" t="s">
        <v>133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1"/>
      <c r="AB5" s="222" t="s">
        <v>86</v>
      </c>
      <c r="AC5" s="217"/>
      <c r="AD5" s="217"/>
      <c r="AE5" s="217"/>
      <c r="AF5" s="217"/>
      <c r="AG5" s="217"/>
      <c r="AH5" s="217" t="s">
        <v>347</v>
      </c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08">
        <f>BC28</f>
        <v>1424053.3800000027</v>
      </c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8">
        <f>BY28</f>
        <v>-1727902.8999999985</v>
      </c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8">
        <f>BC5-BY5</f>
        <v>3151956.280000001</v>
      </c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16"/>
    </row>
    <row r="6" spans="1:108" s="15" customFormat="1" ht="13.5" customHeight="1">
      <c r="A6" s="223" t="s">
        <v>271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4"/>
      <c r="AB6" s="188" t="s">
        <v>87</v>
      </c>
      <c r="AC6" s="189"/>
      <c r="AD6" s="189"/>
      <c r="AE6" s="189"/>
      <c r="AF6" s="189"/>
      <c r="AG6" s="190"/>
      <c r="AH6" s="194" t="s">
        <v>347</v>
      </c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90"/>
      <c r="BC6" s="202" t="s">
        <v>33</v>
      </c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25"/>
      <c r="BY6" s="202" t="s">
        <v>33</v>
      </c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25"/>
      <c r="CO6" s="202" t="s">
        <v>33</v>
      </c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4"/>
    </row>
    <row r="7" spans="1:108" ht="23.25" customHeight="1">
      <c r="A7" s="227" t="s">
        <v>348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8"/>
      <c r="AB7" s="191"/>
      <c r="AC7" s="192"/>
      <c r="AD7" s="192"/>
      <c r="AE7" s="192"/>
      <c r="AF7" s="192"/>
      <c r="AG7" s="193"/>
      <c r="AH7" s="195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3"/>
      <c r="BC7" s="205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26"/>
      <c r="BY7" s="205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26"/>
      <c r="CO7" s="205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7"/>
    </row>
    <row r="8" spans="1:108" ht="13.5" customHeight="1">
      <c r="A8" s="186" t="s">
        <v>88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7"/>
      <c r="AB8" s="188"/>
      <c r="AC8" s="189"/>
      <c r="AD8" s="189"/>
      <c r="AE8" s="189"/>
      <c r="AF8" s="189"/>
      <c r="AG8" s="190"/>
      <c r="AH8" s="194" t="s">
        <v>33</v>
      </c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90"/>
      <c r="BC8" s="202" t="s">
        <v>33</v>
      </c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25"/>
      <c r="BY8" s="202" t="s">
        <v>33</v>
      </c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25"/>
      <c r="CO8" s="202" t="s">
        <v>33</v>
      </c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4"/>
    </row>
    <row r="9" spans="1:108" ht="13.5" customHeight="1">
      <c r="A9" s="200" t="s">
        <v>33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1"/>
      <c r="AB9" s="191"/>
      <c r="AC9" s="192"/>
      <c r="AD9" s="192"/>
      <c r="AE9" s="192"/>
      <c r="AF9" s="192"/>
      <c r="AG9" s="193"/>
      <c r="AH9" s="195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3"/>
      <c r="BC9" s="205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26"/>
      <c r="BY9" s="205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26"/>
      <c r="CO9" s="205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7"/>
    </row>
    <row r="10" spans="1:108" ht="13.5" customHeight="1">
      <c r="A10" s="198" t="s">
        <v>33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9"/>
      <c r="AB10" s="196"/>
      <c r="AC10" s="197"/>
      <c r="AD10" s="197"/>
      <c r="AE10" s="197"/>
      <c r="AF10" s="197"/>
      <c r="AG10" s="197"/>
      <c r="AH10" s="197" t="s">
        <v>33</v>
      </c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229" t="s">
        <v>33</v>
      </c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 t="s">
        <v>33</v>
      </c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 t="s">
        <v>33</v>
      </c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30"/>
    </row>
    <row r="11" spans="1:108" ht="13.5" customHeight="1">
      <c r="A11" s="198" t="s">
        <v>33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9"/>
      <c r="AB11" s="196"/>
      <c r="AC11" s="197"/>
      <c r="AD11" s="197"/>
      <c r="AE11" s="197"/>
      <c r="AF11" s="197"/>
      <c r="AG11" s="197"/>
      <c r="AH11" s="197" t="s">
        <v>33</v>
      </c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229" t="s">
        <v>33</v>
      </c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 t="s">
        <v>33</v>
      </c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 t="s">
        <v>33</v>
      </c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30"/>
    </row>
    <row r="12" spans="1:108" ht="13.5" customHeight="1">
      <c r="A12" s="198" t="s">
        <v>33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9"/>
      <c r="AB12" s="196"/>
      <c r="AC12" s="197"/>
      <c r="AD12" s="197"/>
      <c r="AE12" s="197"/>
      <c r="AF12" s="197"/>
      <c r="AG12" s="197"/>
      <c r="AH12" s="197" t="s">
        <v>33</v>
      </c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229" t="s">
        <v>33</v>
      </c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 t="s">
        <v>33</v>
      </c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 t="s">
        <v>33</v>
      </c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30"/>
    </row>
    <row r="13" spans="1:108" ht="13.5" customHeight="1">
      <c r="A13" s="198" t="s">
        <v>33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9"/>
      <c r="AB13" s="196"/>
      <c r="AC13" s="197"/>
      <c r="AD13" s="197"/>
      <c r="AE13" s="197"/>
      <c r="AF13" s="197"/>
      <c r="AG13" s="197"/>
      <c r="AH13" s="197" t="s">
        <v>33</v>
      </c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229" t="s">
        <v>33</v>
      </c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 t="s">
        <v>33</v>
      </c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 t="s">
        <v>33</v>
      </c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30"/>
    </row>
    <row r="14" spans="1:108" ht="13.5" customHeight="1">
      <c r="A14" s="198" t="s">
        <v>33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9"/>
      <c r="AB14" s="196"/>
      <c r="AC14" s="197"/>
      <c r="AD14" s="197"/>
      <c r="AE14" s="197"/>
      <c r="AF14" s="197"/>
      <c r="AG14" s="197"/>
      <c r="AH14" s="197" t="s">
        <v>33</v>
      </c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229" t="s">
        <v>33</v>
      </c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 t="s">
        <v>33</v>
      </c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 t="s">
        <v>33</v>
      </c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30"/>
    </row>
    <row r="15" spans="1:108" ht="13.5" customHeight="1">
      <c r="A15" s="198" t="s">
        <v>33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9"/>
      <c r="AB15" s="196"/>
      <c r="AC15" s="197"/>
      <c r="AD15" s="197"/>
      <c r="AE15" s="197"/>
      <c r="AF15" s="197"/>
      <c r="AG15" s="197"/>
      <c r="AH15" s="197" t="s">
        <v>33</v>
      </c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229" t="s">
        <v>33</v>
      </c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 t="s">
        <v>33</v>
      </c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 t="s">
        <v>33</v>
      </c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30"/>
    </row>
    <row r="16" spans="1:108" ht="13.5" customHeight="1">
      <c r="A16" s="198" t="s">
        <v>33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9"/>
      <c r="AB16" s="196"/>
      <c r="AC16" s="197"/>
      <c r="AD16" s="197"/>
      <c r="AE16" s="197"/>
      <c r="AF16" s="197"/>
      <c r="AG16" s="197"/>
      <c r="AH16" s="197" t="s">
        <v>33</v>
      </c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229" t="s">
        <v>33</v>
      </c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 t="s">
        <v>33</v>
      </c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 t="s">
        <v>33</v>
      </c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30"/>
    </row>
    <row r="17" spans="1:108" ht="13.5" customHeight="1">
      <c r="A17" s="198" t="s">
        <v>33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9"/>
      <c r="AB17" s="196"/>
      <c r="AC17" s="197"/>
      <c r="AD17" s="197"/>
      <c r="AE17" s="197"/>
      <c r="AF17" s="197"/>
      <c r="AG17" s="197"/>
      <c r="AH17" s="197" t="s">
        <v>33</v>
      </c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229" t="s">
        <v>33</v>
      </c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 t="s">
        <v>33</v>
      </c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 t="s">
        <v>33</v>
      </c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30"/>
    </row>
    <row r="18" spans="1:108" ht="13.5" customHeight="1">
      <c r="A18" s="198" t="s">
        <v>33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9"/>
      <c r="AB18" s="196"/>
      <c r="AC18" s="197"/>
      <c r="AD18" s="197"/>
      <c r="AE18" s="197"/>
      <c r="AF18" s="197"/>
      <c r="AG18" s="197"/>
      <c r="AH18" s="197" t="s">
        <v>33</v>
      </c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229" t="s">
        <v>33</v>
      </c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 t="s">
        <v>33</v>
      </c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 t="s">
        <v>33</v>
      </c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30"/>
    </row>
    <row r="19" spans="1:108" ht="13.5" customHeight="1">
      <c r="A19" s="198" t="s">
        <v>33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9"/>
      <c r="AB19" s="196"/>
      <c r="AC19" s="197"/>
      <c r="AD19" s="197"/>
      <c r="AE19" s="197"/>
      <c r="AF19" s="197"/>
      <c r="AG19" s="197"/>
      <c r="AH19" s="197" t="s">
        <v>33</v>
      </c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229" t="s">
        <v>33</v>
      </c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 t="s">
        <v>33</v>
      </c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 t="s">
        <v>33</v>
      </c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30"/>
    </row>
    <row r="20" spans="1:108" ht="13.5" customHeight="1">
      <c r="A20" s="198" t="s">
        <v>33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9"/>
      <c r="AB20" s="196"/>
      <c r="AC20" s="197"/>
      <c r="AD20" s="197"/>
      <c r="AE20" s="197"/>
      <c r="AF20" s="197"/>
      <c r="AG20" s="197"/>
      <c r="AH20" s="197" t="s">
        <v>33</v>
      </c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229" t="s">
        <v>33</v>
      </c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 t="s">
        <v>33</v>
      </c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 t="s">
        <v>33</v>
      </c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30"/>
    </row>
    <row r="21" spans="1:108" s="15" customFormat="1" ht="23.25" customHeight="1">
      <c r="A21" s="231" t="s">
        <v>349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2"/>
      <c r="AB21" s="196" t="s">
        <v>89</v>
      </c>
      <c r="AC21" s="197"/>
      <c r="AD21" s="197"/>
      <c r="AE21" s="197"/>
      <c r="AF21" s="197"/>
      <c r="AG21" s="197"/>
      <c r="AH21" s="197" t="s">
        <v>347</v>
      </c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229" t="s">
        <v>33</v>
      </c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 t="s">
        <v>33</v>
      </c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 t="s">
        <v>33</v>
      </c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30"/>
    </row>
    <row r="22" spans="1:108" s="15" customFormat="1" ht="12.75" customHeight="1">
      <c r="A22" s="223" t="s">
        <v>88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4"/>
      <c r="AB22" s="188"/>
      <c r="AC22" s="189"/>
      <c r="AD22" s="189"/>
      <c r="AE22" s="189"/>
      <c r="AF22" s="189"/>
      <c r="AG22" s="190"/>
      <c r="AH22" s="194" t="s">
        <v>33</v>
      </c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90"/>
      <c r="BC22" s="202" t="s">
        <v>33</v>
      </c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25"/>
      <c r="BY22" s="202" t="s">
        <v>33</v>
      </c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25"/>
      <c r="CO22" s="202" t="s">
        <v>33</v>
      </c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4"/>
    </row>
    <row r="23" spans="1:108" s="15" customFormat="1" ht="13.5" customHeight="1">
      <c r="A23" s="200" t="s">
        <v>33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1"/>
      <c r="AB23" s="191"/>
      <c r="AC23" s="192"/>
      <c r="AD23" s="192"/>
      <c r="AE23" s="192"/>
      <c r="AF23" s="192"/>
      <c r="AG23" s="193"/>
      <c r="AH23" s="195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3"/>
      <c r="BC23" s="205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26"/>
      <c r="BY23" s="205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26"/>
      <c r="CO23" s="205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7"/>
    </row>
    <row r="24" spans="1:108" s="15" customFormat="1" ht="13.5" customHeight="1">
      <c r="A24" s="198" t="s">
        <v>33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9"/>
      <c r="AB24" s="196"/>
      <c r="AC24" s="197"/>
      <c r="AD24" s="197"/>
      <c r="AE24" s="197"/>
      <c r="AF24" s="197"/>
      <c r="AG24" s="197"/>
      <c r="AH24" s="197" t="s">
        <v>33</v>
      </c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229" t="s">
        <v>33</v>
      </c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 t="s">
        <v>33</v>
      </c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 t="s">
        <v>33</v>
      </c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30"/>
    </row>
    <row r="25" spans="1:108" s="15" customFormat="1" ht="13.5" customHeight="1">
      <c r="A25" s="198" t="s">
        <v>33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9"/>
      <c r="AB25" s="196"/>
      <c r="AC25" s="197"/>
      <c r="AD25" s="197"/>
      <c r="AE25" s="197"/>
      <c r="AF25" s="197"/>
      <c r="AG25" s="197"/>
      <c r="AH25" s="197" t="s">
        <v>33</v>
      </c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229" t="s">
        <v>33</v>
      </c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 t="s">
        <v>33</v>
      </c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 t="s">
        <v>33</v>
      </c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30"/>
    </row>
    <row r="26" spans="1:108" s="15" customFormat="1" ht="13.5" customHeight="1">
      <c r="A26" s="198" t="s">
        <v>33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9"/>
      <c r="AB26" s="196"/>
      <c r="AC26" s="197"/>
      <c r="AD26" s="197"/>
      <c r="AE26" s="197"/>
      <c r="AF26" s="197"/>
      <c r="AG26" s="197"/>
      <c r="AH26" s="197" t="s">
        <v>33</v>
      </c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229" t="s">
        <v>33</v>
      </c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 t="s">
        <v>33</v>
      </c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 t="s">
        <v>33</v>
      </c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30"/>
    </row>
    <row r="27" spans="1:108" s="15" customFormat="1" ht="13.5" customHeight="1">
      <c r="A27" s="198" t="s">
        <v>33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9"/>
      <c r="AB27" s="196"/>
      <c r="AC27" s="197"/>
      <c r="AD27" s="197"/>
      <c r="AE27" s="197"/>
      <c r="AF27" s="197"/>
      <c r="AG27" s="197"/>
      <c r="AH27" s="197" t="s">
        <v>33</v>
      </c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229" t="s">
        <v>33</v>
      </c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 t="s">
        <v>33</v>
      </c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 t="s">
        <v>33</v>
      </c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30"/>
    </row>
    <row r="28" spans="1:108" s="15" customFormat="1" ht="13.5" customHeight="1">
      <c r="A28" s="234" t="s">
        <v>90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5"/>
      <c r="AB28" s="196" t="s">
        <v>91</v>
      </c>
      <c r="AC28" s="197"/>
      <c r="AD28" s="197"/>
      <c r="AE28" s="197"/>
      <c r="AF28" s="197"/>
      <c r="AG28" s="197"/>
      <c r="AH28" s="197" t="s">
        <v>92</v>
      </c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233">
        <f>BC29+BC31</f>
        <v>1424053.3800000027</v>
      </c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33">
        <f>BY29+BY31</f>
        <v>-1727902.8999999985</v>
      </c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33">
        <f>BC28-BY28</f>
        <v>3151956.280000001</v>
      </c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30"/>
    </row>
    <row r="29" spans="1:108" s="15" customFormat="1" ht="23.25" customHeight="1">
      <c r="A29" s="231" t="s">
        <v>440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2"/>
      <c r="AB29" s="196" t="s">
        <v>93</v>
      </c>
      <c r="AC29" s="197"/>
      <c r="AD29" s="197"/>
      <c r="AE29" s="197"/>
      <c r="AF29" s="197"/>
      <c r="AG29" s="197"/>
      <c r="AH29" s="197" t="s">
        <v>94</v>
      </c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233">
        <f>-стр1!BB14</f>
        <v>-62098800</v>
      </c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33">
        <v>-44207365.03</v>
      </c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 t="s">
        <v>83</v>
      </c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30"/>
    </row>
    <row r="30" spans="1:108" s="15" customFormat="1" ht="13.5" customHeight="1">
      <c r="A30" s="198" t="s">
        <v>33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9"/>
      <c r="AB30" s="196"/>
      <c r="AC30" s="197"/>
      <c r="AD30" s="197"/>
      <c r="AE30" s="197"/>
      <c r="AF30" s="197"/>
      <c r="AG30" s="197"/>
      <c r="AH30" s="197" t="s">
        <v>33</v>
      </c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229" t="s">
        <v>33</v>
      </c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 t="s">
        <v>33</v>
      </c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 t="s">
        <v>83</v>
      </c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30"/>
    </row>
    <row r="31" spans="1:108" s="15" customFormat="1" ht="23.25" customHeight="1">
      <c r="A31" s="236" t="s">
        <v>441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7"/>
      <c r="AB31" s="196" t="s">
        <v>95</v>
      </c>
      <c r="AC31" s="197"/>
      <c r="AD31" s="197"/>
      <c r="AE31" s="197"/>
      <c r="AF31" s="197"/>
      <c r="AG31" s="197"/>
      <c r="AH31" s="197" t="s">
        <v>96</v>
      </c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233">
        <f>стр2!AT7</f>
        <v>63522853.38</v>
      </c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33">
        <v>42479462.13</v>
      </c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 t="s">
        <v>83</v>
      </c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30"/>
    </row>
    <row r="32" spans="1:108" ht="14.25" customHeight="1" thickBot="1">
      <c r="A32" s="242" t="s">
        <v>33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3"/>
      <c r="AB32" s="244"/>
      <c r="AC32" s="245"/>
      <c r="AD32" s="245"/>
      <c r="AE32" s="245"/>
      <c r="AF32" s="245"/>
      <c r="AG32" s="245"/>
      <c r="AH32" s="245" t="s">
        <v>33</v>
      </c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38" t="s">
        <v>33</v>
      </c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 t="s">
        <v>33</v>
      </c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 t="s">
        <v>83</v>
      </c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9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66" s="1" customFormat="1" ht="12.75">
      <c r="A35" s="1" t="s">
        <v>97</v>
      </c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I35" s="241" t="s">
        <v>288</v>
      </c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</row>
    <row r="36" spans="15:66" s="1" customFormat="1" ht="12.75">
      <c r="O36" s="246" t="s">
        <v>98</v>
      </c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I36" s="246" t="s">
        <v>99</v>
      </c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</row>
    <row r="37" s="1" customFormat="1" ht="20.25" customHeight="1"/>
    <row r="38" s="1" customFormat="1" ht="12.75">
      <c r="A38" s="1" t="s">
        <v>100</v>
      </c>
    </row>
    <row r="39" spans="1:78" s="1" customFormat="1" ht="12.75">
      <c r="A39" s="1" t="s">
        <v>101</v>
      </c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U39" s="241" t="s">
        <v>102</v>
      </c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</row>
    <row r="40" spans="27:78" s="1" customFormat="1" ht="12.75">
      <c r="AA40" s="246" t="s">
        <v>98</v>
      </c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U40" s="246" t="s">
        <v>99</v>
      </c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</row>
    <row r="41" s="1" customFormat="1" ht="19.5" customHeight="1"/>
    <row r="42" spans="1:71" s="1" customFormat="1" ht="12.75">
      <c r="A42" s="1" t="s">
        <v>103</v>
      </c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N42" s="241" t="s">
        <v>104</v>
      </c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</row>
    <row r="43" spans="20:71" s="1" customFormat="1" ht="12.75">
      <c r="T43" s="246" t="s">
        <v>98</v>
      </c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N43" s="246" t="s">
        <v>99</v>
      </c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46"/>
    </row>
    <row r="44" s="1" customFormat="1" ht="19.5" customHeight="1"/>
    <row r="45" spans="1:37" s="1" customFormat="1" ht="12.75">
      <c r="A45" s="248" t="s">
        <v>105</v>
      </c>
      <c r="B45" s="248"/>
      <c r="C45" s="183" t="s">
        <v>289</v>
      </c>
      <c r="D45" s="183"/>
      <c r="E45" s="183"/>
      <c r="F45" s="183"/>
      <c r="G45" s="183"/>
      <c r="H45" s="250" t="s">
        <v>105</v>
      </c>
      <c r="I45" s="250"/>
      <c r="J45" s="247" t="s">
        <v>255</v>
      </c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8">
        <v>2015</v>
      </c>
      <c r="AD45" s="248"/>
      <c r="AE45" s="248"/>
      <c r="AF45" s="248"/>
      <c r="AG45" s="248"/>
      <c r="AH45" s="249"/>
      <c r="AI45" s="249"/>
      <c r="AJ45" s="11"/>
      <c r="AK45" s="1" t="s">
        <v>106</v>
      </c>
    </row>
    <row r="46" s="1" customFormat="1" ht="12.75">
      <c r="J46" s="11"/>
    </row>
    <row r="47" s="1" customFormat="1" ht="12.75"/>
  </sheetData>
  <sheetProtection/>
  <mergeCells count="184">
    <mergeCell ref="J45:AB45"/>
    <mergeCell ref="AC45:AG45"/>
    <mergeCell ref="A45:B45"/>
    <mergeCell ref="T43:AK43"/>
    <mergeCell ref="AH45:AI45"/>
    <mergeCell ref="C45:G45"/>
    <mergeCell ref="H45:I45"/>
    <mergeCell ref="AN43:BS43"/>
    <mergeCell ref="AA40:AR40"/>
    <mergeCell ref="AU40:BZ40"/>
    <mergeCell ref="T42:AK42"/>
    <mergeCell ref="AN42:BS42"/>
    <mergeCell ref="O36:AF36"/>
    <mergeCell ref="AI36:BN36"/>
    <mergeCell ref="AA39:AR39"/>
    <mergeCell ref="AU39:BZ39"/>
    <mergeCell ref="O35:AF35"/>
    <mergeCell ref="AI35:BN35"/>
    <mergeCell ref="A32:AA32"/>
    <mergeCell ref="AB32:AG32"/>
    <mergeCell ref="AH32:BB32"/>
    <mergeCell ref="BC32:BX32"/>
    <mergeCell ref="BY32:CN32"/>
    <mergeCell ref="CO32:DD32"/>
    <mergeCell ref="BY31:CN31"/>
    <mergeCell ref="CO31:DD31"/>
    <mergeCell ref="A31:AA31"/>
    <mergeCell ref="AB31:AG31"/>
    <mergeCell ref="AH31:BB31"/>
    <mergeCell ref="BC31:BX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A27:AA27"/>
    <mergeCell ref="AB27:AG27"/>
    <mergeCell ref="AH27:BB27"/>
    <mergeCell ref="BC27:BX27"/>
    <mergeCell ref="A28:AA28"/>
    <mergeCell ref="AB28:AG28"/>
    <mergeCell ref="AH28:BB28"/>
    <mergeCell ref="BC28:BX28"/>
    <mergeCell ref="BY28:CN28"/>
    <mergeCell ref="CO28:DD28"/>
    <mergeCell ref="BY29:CN29"/>
    <mergeCell ref="CO29:DD29"/>
    <mergeCell ref="BY24:CN24"/>
    <mergeCell ref="CO24:DD24"/>
    <mergeCell ref="BY25:CN25"/>
    <mergeCell ref="CO25:DD25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6:BX26"/>
    <mergeCell ref="A24:AA24"/>
    <mergeCell ref="AB24:AG24"/>
    <mergeCell ref="AH24:BB24"/>
    <mergeCell ref="BC24:BX24"/>
    <mergeCell ref="AB26:AG26"/>
    <mergeCell ref="CO22:DD23"/>
    <mergeCell ref="BY20:CN20"/>
    <mergeCell ref="BY21:CN21"/>
    <mergeCell ref="AB21:AG21"/>
    <mergeCell ref="AH21:BB21"/>
    <mergeCell ref="BC21:BX21"/>
    <mergeCell ref="BC20:BX20"/>
    <mergeCell ref="BC22:BX23"/>
    <mergeCell ref="BY22:CN23"/>
    <mergeCell ref="CO20:DD20"/>
    <mergeCell ref="CO18:DD18"/>
    <mergeCell ref="CO19:DD19"/>
    <mergeCell ref="BC19:BX19"/>
    <mergeCell ref="BC18:BX18"/>
    <mergeCell ref="BY19:CN19"/>
    <mergeCell ref="A23:AA23"/>
    <mergeCell ref="A21:AA21"/>
    <mergeCell ref="A22:AA22"/>
    <mergeCell ref="AB22:AG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1:BX11"/>
    <mergeCell ref="CO8:DD9"/>
    <mergeCell ref="BC10:BX10"/>
    <mergeCell ref="BY10:CN10"/>
    <mergeCell ref="CO10:DD10"/>
    <mergeCell ref="BC8:BX9"/>
    <mergeCell ref="BY8:CN9"/>
    <mergeCell ref="CO14:DD14"/>
    <mergeCell ref="CO13:DD13"/>
    <mergeCell ref="BC12:BX12"/>
    <mergeCell ref="BY12:CN12"/>
    <mergeCell ref="BC13:BX13"/>
    <mergeCell ref="BY13:CN13"/>
    <mergeCell ref="BC14:BX14"/>
    <mergeCell ref="BY14:CN14"/>
    <mergeCell ref="AB10:AG10"/>
    <mergeCell ref="AH10:BB10"/>
    <mergeCell ref="A11:AA11"/>
    <mergeCell ref="A13:AA13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B14:AG14"/>
    <mergeCell ref="AH14:BB14"/>
    <mergeCell ref="AB13:AG13"/>
    <mergeCell ref="A14:AA14"/>
    <mergeCell ref="AH13:BB13"/>
    <mergeCell ref="A9:AA9"/>
    <mergeCell ref="A10:AA10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Elli 4Free</cp:lastModifiedBy>
  <cp:lastPrinted>2015-11-06T09:14:38Z</cp:lastPrinted>
  <dcterms:created xsi:type="dcterms:W3CDTF">2010-02-04T12:03:32Z</dcterms:created>
  <dcterms:modified xsi:type="dcterms:W3CDTF">2015-11-06T09:35:23Z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