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'стр1'!$A$1:$DA$106</definedName>
    <definedName name="_xlnm.Print_Area" localSheetId="1">'стр2'!$A$1:$CG$69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<sst xmlns="http://schemas.openxmlformats.org/spreadsheetml/2006/main" count="635" uniqueCount="366">
  <si>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</si>
  <si>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</si>
  <si>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</si>
  <si>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</si>
  <si>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</si>
  <si>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</si>
  <si>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</si>
  <si>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</si>
  <si>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</si>
  <si>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</si>
  <si>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</si>
  <si>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</si>
  <si>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</si>
  <si>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</si>
  <si>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</si>
  <si>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</si>
  <si>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</si>
  <si>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</si>
  <si>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</si>
  <si>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</si>
  <si>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</si>
  <si>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</si>
  <si>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</si>
  <si>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</si>
  <si>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</si>
  <si>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</si>
  <si>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</si>
  <si>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</si>
  <si>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</si>
  <si>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</si>
  <si>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</si>
  <si>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</si>
  <si>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</si>
  <si>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</si>
  <si>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</si>
  <si>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</si>
  <si>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</si>
  <si>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</si>
  <si>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</si>
  <si>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</si>
  <si>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</si>
  <si>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</si>
  <si>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</si>
  <si>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</si>
  <si>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</si>
  <si>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</si>
  <si>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</si>
  <si>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</si>
  <si>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</si>
  <si>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</si>
  <si>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</si>
  <si>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</si>
  <si>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</si>
  <si>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</si>
  <si>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</si>
  <si>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</si>
  <si>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</si>
  <si>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</si>
  <si>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</si>
  <si>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</si>
  <si>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</si>
  <si>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</si>
  <si>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</si>
  <si>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</si>
  <si>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</si>
  <si>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</si>
  <si>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</si>
  <si>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</si>
  <si>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</si>
  <si>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</si>
  <si>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</si>
  <si>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</si>
  <si>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</si>
  <si>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</si>
  <si>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</si>
  <si>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</si>
  <si>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</si>
  <si>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</si>
  <si>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</si>
  <si>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</si>
  <si>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</si>
  <si>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</si>
  <si>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</si>
  <si>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</si>
  <si>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</si>
  <si>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</si>
  <si>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</si>
  <si>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</si>
  <si>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</si>
  <si>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</si>
  <si>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</si>
  <si>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</si>
  <si>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</si>
  <si>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</si>
  <si>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</si>
  <si>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</si>
  <si>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</si>
  <si>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</si>
  <si>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</si>
  <si>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</si>
  <si>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</si>
  <si>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</si>
  <si>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</si>
  <si>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</si>
  <si>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</si>
  <si>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</si>
  <si>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</si>
  <si>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</si>
  <si>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</si>
  <si>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</si>
  <si>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</si>
  <si>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</si>
  <si>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</si>
  <si>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</si>
  <si>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</si>
  <si>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</si>
  <si>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</si>
  <si>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</si>
  <si>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</si>
  <si>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</si>
  <si>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</si>
  <si>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</si>
  <si>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</si>
  <si>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</si>
  <si>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</si>
  <si>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</si>
  <si>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</si>
  <si>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</si>
  <si>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</si>
  <si>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</si>
  <si>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</si>
  <si>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</si>
  <si>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</si>
  <si>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</si>
  <si>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</si>
  <si>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</si>
  <si>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</si>
  <si>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</si>
  <si>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</si>
  <si>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</si>
  <si>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</si>
  <si>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</si>
  <si>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</si>
  <si>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</si>
  <si>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</si>
  <si>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</si>
  <si>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</si>
  <si>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</si>
  <si>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</si>
  <si>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</si>
  <si>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</si>
  <si>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</si>
  <si>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</si>
  <si>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</si>
  <si>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</si>
  <si>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</si>
  <si>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</si>
  <si>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</si>
  <si>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</si>
  <si>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</si>
  <si>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</si>
  <si>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</si>
  <si>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</si>
  <si>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</si>
  <si>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</si>
  <si>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</si>
  <si>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</si>
  <si>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</si>
  <si>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</si>
  <si>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</si>
  <si>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</si>
  <si>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</si>
  <si>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</si>
  <si>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</si>
  <si>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</si>
  <si>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</si>
  <si>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</si>
  <si>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</si>
  <si>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</si>
  <si>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</si>
  <si>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</si>
  <si>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</si>
  <si>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</si>
  <si>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</si>
  <si>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</si>
  <si>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</si>
  <si>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</si>
  <si>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</si>
  <si>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</si>
  <si>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</si>
  <si>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</si>
  <si>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</si>
  <si>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</si>
  <si>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</si>
  <si>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</si>
  <si>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</si>
  <si>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</si>
  <si>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</si>
  <si>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</si>
  <si>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</si>
  <si>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</si>
  <si>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</si>
  <si>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</si>
  <si>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</si>
  <si>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</si>
  <si>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</si>
  <si>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</si>
  <si>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</si>
  <si>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</si>
  <si>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</si>
  <si>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</si>
  <si>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</si>
  <si>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</si>
  <si>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</si>
  <si>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</si>
  <si>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</si>
  <si>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</si>
  <si>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</si>
  <si>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</si>
  <si>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</si>
  <si>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</si>
  <si>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</si>
  <si>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</si>
  <si>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</si>
  <si>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</si>
  <si>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</si>
  <si>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</si>
  <si>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</si>
  <si>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</si>
  <si>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</si>
  <si>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</si>
  <si>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</si>
  <si>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</si>
  <si>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</si>
  <si>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</si>
  <si>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</si>
  <si>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</si>
  <si>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</si>
  <si>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</si>
  <si>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</si>
  <si>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</si>
  <si>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</si>
  <si>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</si>
  <si>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</si>
  <si>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</si>
  <si>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</si>
  <si>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</si>
  <si>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</si>
  <si>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</si>
  <si>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</si>
  <si>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</si>
  <si>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</si>
  <si>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</si>
  <si>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</si>
  <si>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</si>
  <si>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</si>
  <si>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</si>
  <si>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</si>
  <si>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</si>
  <si>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</si>
  <si>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</si>
  <si>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</si>
  <si>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</si>
  <si>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</si>
  <si>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</si>
  <si>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</si>
  <si>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</si>
  <si>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</si>
  <si>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</si>
  <si>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</si>
  <si>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</si>
  <si>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</si>
  <si>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</si>
  <si>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</si>
  <si>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</si>
  <si>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</si>
  <si>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</si>
  <si>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</si>
  <si>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</si>
  <si>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</si>
  <si>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</si>
  <si>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</si>
  <si>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</si>
  <si>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</si>
  <si>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</si>
  <si>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182 1 01 02030 01 2100 110</t>
  </si>
  <si>
    <t>182 1 06 06043 10 3000 110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</si>
  <si>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</si>
  <si>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</si>
  <si>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</si>
  <si>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</si>
  <si>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</si>
  <si>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</si>
  <si>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</si>
  <si>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</si>
  <si>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</si>
  <si>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</si>
  <si>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</si>
  <si>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</si>
  <si>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</si>
  <si>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</si>
  <si>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951 1 13 02995 10 0000 130</t>
  </si>
  <si>
    <t>951 0104 8910000190 853</t>
  </si>
  <si>
    <t>951 0113 9910090100 321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</si>
  <si>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 иных платежей)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</si>
  <si>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</si>
  <si>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ДОХОДЫ ОТ ОКАЗАНИЯ ПЛАТНЫХ УСЛУГ (РАБОТ) И КОМПЕНСАЦИИ ЗАТРАТ ГОСУДАРСТВА</t>
  </si>
  <si>
    <t>951 1 13 00000 00 0000 000</t>
  </si>
  <si>
    <t>Доходы от компенскации затрат государства</t>
  </si>
  <si>
    <t>Прочие доходы от компенскации затрат государства</t>
  </si>
  <si>
    <t>Прочие доходы от компенскации затрат бюджетов сельских поселений</t>
  </si>
  <si>
    <t>951 1 13 02990 00 0000 130</t>
  </si>
  <si>
    <t>951 1 13 02000 00 0000 130</t>
  </si>
  <si>
    <t>951 0107 9990090350 880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</si>
  <si>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</si>
  <si>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</si>
  <si>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</si>
  <si>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182 1 05 03010 01 2100 110</t>
  </si>
  <si>
    <t xml:space="preserve">   000 1 16 51000 02 0000 140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</si>
  <si>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</si>
  <si>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</si>
  <si>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951 0113 9990099990 244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</si>
  <si>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</si>
  <si>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</si>
  <si>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951 0412 1310073710 540</t>
  </si>
  <si>
    <t>951 0412 13100S3710 540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</si>
  <si>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</si>
  <si>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</si>
  <si>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ДОХОДЫ ОТ ПРОДАЖИ МАТЕРИАЛЬНЫХ И НЕМАТЕРИАЛЬНЫХ АКТОВ</t>
  </si>
  <si>
    <t>Доходы от продажи земельных участков, находящихся в государсвенной и муниципальной собственности ( за исключением земельных участков бюджетных и автономных учреджений)</t>
  </si>
  <si>
    <t>000 1 14 00000 00 0000 000</t>
  </si>
  <si>
    <t xml:space="preserve">   000 1 14 06000 00 0000 430   </t>
  </si>
  <si>
    <t xml:space="preserve">   000 1 14 06025 10 0000 430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</si>
  <si>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</si>
  <si>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951 0412 9990087010 540</t>
  </si>
  <si>
    <t>951 0801 0410073850 611</t>
  </si>
  <si>
    <t>Расходы на повышение заработной платы работников муниципальных учреждений культуры в рамках реализации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</si>
  <si>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04100S3850 611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</si>
  <si>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</si>
  <si>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</si>
  <si>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857 1 16 51040 02 0000 140   </t>
  </si>
  <si>
    <t xml:space="preserve">   951 1 16 90050 10 0000 140   </t>
  </si>
  <si>
    <t xml:space="preserve">   081 1 16 90050 10 6000 140   </t>
  </si>
  <si>
    <t>Расходы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строительства"муниципальной программы Песчанокопского сельского поселения «Обеспечение доступным и комфортным жильем населения» (Иные межбюджетные трансферты)</t>
  </si>
  <si>
    <t>Расходы за счет средств местного бюджета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 муниципальной программы Песчанокопского сельского поселения "Обеспечение доступным и комфортным жильем населения" (иные межбюджетные трансферты)</t>
  </si>
  <si>
    <t>951 0104 9990072390 244</t>
  </si>
  <si>
    <t>951 0502 9910028501 412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</si>
  <si>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</si>
  <si>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951 0502 9910071180 412</t>
  </si>
  <si>
    <t>декабря</t>
  </si>
  <si>
    <t>01.12.2016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</si>
  <si>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</si>
  <si>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</si>
  <si>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</si>
  <si>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000 2 19 00000 00 0000 151</t>
  </si>
  <si>
    <t>Дотации бюджетам субъектов Российской  Федерации и муниципальных образований</t>
  </si>
  <si>
    <t>951 2 02 01000 00 0000 151</t>
  </si>
  <si>
    <t>Дотации на выравнивание бюджетной обеспеченности</t>
  </si>
  <si>
    <t>951 2 02 01001 10 0000 151</t>
  </si>
  <si>
    <t>Дотации бюджетам сельских поселений на выравнивание бюджетной обеспеченности</t>
  </si>
  <si>
    <t>Невыясненные поступления</t>
  </si>
  <si>
    <t>Невыясненные поступления, зачисляемые в бюджеты поселений</t>
  </si>
  <si>
    <t>951 0113 1510028490 853</t>
  </si>
  <si>
    <t>05</t>
  </si>
  <si>
    <t>951 1 17 01000 10 0000 180</t>
  </si>
  <si>
    <t>951 1 17 01050 10 0000 180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</si>
</sst>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2" xfId="53" applyFont="1" applyFill="1" applyBorder="1" applyAlignment="1">
      <alignment horizontal="left" wrapText="1"/>
      <protection/>
    </xf>
    <xf numFmtId="0" fontId="1" fillId="0" borderId="13" xfId="53" applyFont="1" applyFill="1" applyBorder="1" applyAlignment="1">
      <alignment horizontal="left" wrapText="1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 wrapText="1" indent="2"/>
    </xf>
    <xf numFmtId="0" fontId="2" fillId="0" borderId="50" xfId="0" applyFont="1" applyBorder="1" applyAlignment="1">
      <alignment horizontal="left" wrapText="1" indent="2"/>
    </xf>
    <xf numFmtId="49" fontId="2" fillId="0" borderId="5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5"/>
  <sheetViews>
    <sheetView view="pageBreakPreview" zoomScale="88" zoomScaleNormal="91" zoomScaleSheetLayoutView="88" zoomScalePageLayoutView="0" workbookViewId="0" topLeftCell="A34">
      <selection activeCell="A44" sqref="A44:AE44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9.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138" t="s">
        <v>274</v>
      </c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</row>
    <row r="3" spans="20:103" s="2" customFormat="1" ht="15" customHeight="1">
      <c r="T3" s="3" t="s">
        <v>243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4" t="s">
        <v>244</v>
      </c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38" t="s">
        <v>226</v>
      </c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H4" s="135" t="s">
        <v>245</v>
      </c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237</v>
      </c>
      <c r="AC5" s="2"/>
      <c r="AD5" s="2"/>
      <c r="AE5" s="2"/>
      <c r="AF5" s="2"/>
      <c r="AG5" s="2"/>
      <c r="AH5" s="2"/>
      <c r="AI5" s="2"/>
      <c r="AJ5" s="2"/>
      <c r="AK5" s="139" t="s">
        <v>246</v>
      </c>
      <c r="AL5" s="139"/>
      <c r="AM5" s="139"/>
      <c r="AN5" s="139"/>
      <c r="AO5" s="139"/>
      <c r="AP5" s="139"/>
      <c r="AQ5" s="139"/>
      <c r="AR5" s="136" t="s">
        <v>349</v>
      </c>
      <c r="AS5" s="136"/>
      <c r="AT5" s="136"/>
      <c r="AU5" s="136"/>
      <c r="AV5" s="136"/>
      <c r="AW5" s="136"/>
      <c r="AX5" s="136"/>
      <c r="AY5" s="136"/>
      <c r="AZ5" s="136"/>
      <c r="BA5" s="136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40">
        <v>20</v>
      </c>
      <c r="BQ5" s="140"/>
      <c r="BR5" s="140"/>
      <c r="BS5" s="140"/>
      <c r="BT5" s="137"/>
      <c r="BU5" s="137"/>
      <c r="BV5" s="137"/>
      <c r="BW5" s="2" t="s">
        <v>247</v>
      </c>
      <c r="BX5" s="2"/>
      <c r="BY5" s="2"/>
      <c r="BZ5" s="2"/>
      <c r="CA5" s="2"/>
      <c r="CB5" s="2"/>
      <c r="CC5" s="2"/>
      <c r="CD5" s="2"/>
      <c r="CE5" s="2"/>
      <c r="CF5" s="13" t="s">
        <v>248</v>
      </c>
      <c r="CG5" s="2"/>
      <c r="CH5" s="129" t="s">
        <v>350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</row>
    <row r="6" spans="1:103" s="5" customFormat="1" ht="14.25" customHeight="1">
      <c r="A6" s="2" t="s">
        <v>249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250</v>
      </c>
      <c r="CG6" s="2"/>
      <c r="CH6" s="129" t="s">
        <v>251</v>
      </c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</row>
    <row r="7" spans="1:103" s="5" customFormat="1" ht="12.75" customHeight="1">
      <c r="A7" s="2" t="s">
        <v>252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6" t="s">
        <v>253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2"/>
      <c r="CA7" s="2"/>
      <c r="CB7" s="2"/>
      <c r="CC7" s="2"/>
      <c r="CD7" s="2"/>
      <c r="CE7" s="2"/>
      <c r="CF7" s="13" t="s">
        <v>254</v>
      </c>
      <c r="CG7" s="2"/>
      <c r="CH7" s="129" t="s">
        <v>255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</row>
    <row r="8" spans="1:103" s="5" customFormat="1" ht="15" customHeight="1">
      <c r="A8" s="140" t="s">
        <v>200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1" t="s">
        <v>201</v>
      </c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2"/>
      <c r="CA8" s="2"/>
      <c r="CB8" s="2"/>
      <c r="CC8" s="130" t="s">
        <v>137</v>
      </c>
      <c r="CD8" s="130"/>
      <c r="CE8" s="130"/>
      <c r="CF8" s="130"/>
      <c r="CG8" s="2"/>
      <c r="CH8" s="129" t="s">
        <v>136</v>
      </c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</row>
    <row r="9" spans="1:103" s="5" customFormat="1" ht="15" customHeight="1">
      <c r="A9" s="132" t="s">
        <v>283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</row>
    <row r="10" spans="1:103" s="5" customFormat="1" ht="15" customHeight="1">
      <c r="A10" s="2" t="s">
        <v>202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2" t="s">
        <v>203</v>
      </c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</row>
    <row r="11" spans="1:96" ht="19.5" customHeight="1">
      <c r="A11" s="131" t="s">
        <v>204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</row>
    <row r="12" spans="1:102" ht="42.75" customHeight="1">
      <c r="A12" s="121" t="s">
        <v>205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33" t="s">
        <v>206</v>
      </c>
      <c r="AG12" s="133"/>
      <c r="AH12" s="133"/>
      <c r="AI12" s="133"/>
      <c r="AJ12" s="133"/>
      <c r="AK12" s="133"/>
      <c r="AL12" s="121" t="s">
        <v>236</v>
      </c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 t="s">
        <v>207</v>
      </c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 t="s">
        <v>208</v>
      </c>
      <c r="BY12" s="121"/>
      <c r="BZ12" s="121"/>
      <c r="CA12" s="121"/>
      <c r="CB12" s="121"/>
      <c r="CC12" s="121"/>
      <c r="CD12" s="121"/>
      <c r="CE12" s="121"/>
      <c r="CF12" s="121" t="s">
        <v>209</v>
      </c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</row>
    <row r="13" spans="1:102" ht="12.75">
      <c r="A13" s="119">
        <v>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>
        <v>2</v>
      </c>
      <c r="AG13" s="119"/>
      <c r="AH13" s="119"/>
      <c r="AI13" s="119"/>
      <c r="AJ13" s="119"/>
      <c r="AK13" s="119"/>
      <c r="AL13" s="119">
        <v>3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>
        <v>4</v>
      </c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21">
        <v>5</v>
      </c>
      <c r="BY13" s="121"/>
      <c r="BZ13" s="121"/>
      <c r="CA13" s="121"/>
      <c r="CB13" s="121"/>
      <c r="CC13" s="121"/>
      <c r="CD13" s="121"/>
      <c r="CE13" s="121"/>
      <c r="CF13" s="121">
        <v>6</v>
      </c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</row>
    <row r="14" spans="1:103" ht="15.75" customHeight="1">
      <c r="A14" s="75" t="s">
        <v>284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120" t="s">
        <v>210</v>
      </c>
      <c r="AG14" s="120"/>
      <c r="AH14" s="120"/>
      <c r="AI14" s="120"/>
      <c r="AJ14" s="120"/>
      <c r="AK14" s="120"/>
      <c r="AL14" s="65" t="s">
        <v>90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6">
        <f>BB15+BB87</f>
        <v>43334100</v>
      </c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7">
        <f>BX15+BX87</f>
        <v>40799899.830000006</v>
      </c>
      <c r="BY14" s="67"/>
      <c r="BZ14" s="67"/>
      <c r="CA14" s="67"/>
      <c r="CB14" s="67"/>
      <c r="CC14" s="67"/>
      <c r="CD14" s="67"/>
      <c r="CE14" s="67"/>
      <c r="CF14" s="67">
        <f>BB14-BX14</f>
        <v>2534200.1699999943</v>
      </c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1">
        <f>BX14/BB14*100</f>
        <v>94.15194922705214</v>
      </c>
    </row>
    <row r="15" spans="1:103" ht="12.75" customHeight="1">
      <c r="A15" s="106" t="s">
        <v>211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7" t="s">
        <v>210</v>
      </c>
      <c r="AG15" s="108"/>
      <c r="AH15" s="108"/>
      <c r="AI15" s="108"/>
      <c r="AJ15" s="108"/>
      <c r="AK15" s="109"/>
      <c r="AL15" s="107" t="s">
        <v>213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  <c r="BB15" s="113">
        <f>BB17+BB36++BB42+BB60+BB76+BB82+BB30+BB69+BB73</f>
        <v>28925700</v>
      </c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123">
        <f>BX17+BX36+BX42+BX30+BX76+BX60+BX71+BX82+BX73</f>
        <v>27807520.430000003</v>
      </c>
      <c r="BY15" s="124"/>
      <c r="BZ15" s="124"/>
      <c r="CA15" s="124"/>
      <c r="CB15" s="124"/>
      <c r="CC15" s="124"/>
      <c r="CD15" s="124"/>
      <c r="CE15" s="125"/>
      <c r="CF15" s="123">
        <f>BB15-BX15</f>
        <v>1118179.5699999966</v>
      </c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5"/>
      <c r="CY15" s="1" t="e">
        <f>#REF!/#REF!*100</f>
        <v>#REF!</v>
      </c>
    </row>
    <row r="16" spans="1:103" s="19" customFormat="1" ht="12" customHeight="1">
      <c r="A16" s="105" t="s">
        <v>212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10"/>
      <c r="AG16" s="111"/>
      <c r="AH16" s="111"/>
      <c r="AI16" s="111"/>
      <c r="AJ16" s="111"/>
      <c r="AK16" s="112"/>
      <c r="AL16" s="110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116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8"/>
      <c r="BX16" s="126"/>
      <c r="BY16" s="127"/>
      <c r="BZ16" s="127"/>
      <c r="CA16" s="127"/>
      <c r="CB16" s="127"/>
      <c r="CC16" s="127"/>
      <c r="CD16" s="127"/>
      <c r="CE16" s="128"/>
      <c r="CF16" s="126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8"/>
      <c r="CY16" s="1">
        <f>BX15/BB15*100</f>
        <v>96.13430420007123</v>
      </c>
    </row>
    <row r="17" spans="1:103" s="19" customFormat="1" ht="16.5" customHeight="1">
      <c r="A17" s="75" t="s">
        <v>214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65" t="s">
        <v>210</v>
      </c>
      <c r="AG17" s="65"/>
      <c r="AH17" s="65"/>
      <c r="AI17" s="65"/>
      <c r="AJ17" s="65"/>
      <c r="AK17" s="65"/>
      <c r="AL17" s="65" t="s">
        <v>49</v>
      </c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>
        <f>BB18</f>
        <v>9121000</v>
      </c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7">
        <f>BX18</f>
        <v>8436238.780000001</v>
      </c>
      <c r="BY17" s="67"/>
      <c r="BZ17" s="67"/>
      <c r="CA17" s="67"/>
      <c r="CB17" s="67"/>
      <c r="CC17" s="67"/>
      <c r="CD17" s="67"/>
      <c r="CE17" s="67"/>
      <c r="CF17" s="67">
        <f>BB17-BX17</f>
        <v>684761.2199999988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1">
        <f>BX17/BB17*100</f>
        <v>92.49247648284181</v>
      </c>
    </row>
    <row r="18" spans="1:116" ht="16.5" customHeight="1">
      <c r="A18" s="98" t="s">
        <v>50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9" t="s">
        <v>210</v>
      </c>
      <c r="AG18" s="99"/>
      <c r="AH18" s="99"/>
      <c r="AI18" s="99"/>
      <c r="AJ18" s="99"/>
      <c r="AK18" s="99"/>
      <c r="AL18" s="65" t="s">
        <v>51</v>
      </c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6">
        <f>BB19</f>
        <v>9121000</v>
      </c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104">
        <f>BX19+BX22+BX26</f>
        <v>8436238.780000001</v>
      </c>
      <c r="BY18" s="104"/>
      <c r="BZ18" s="104"/>
      <c r="CA18" s="104"/>
      <c r="CB18" s="104"/>
      <c r="CC18" s="104"/>
      <c r="CD18" s="104"/>
      <c r="CE18" s="104"/>
      <c r="CF18" s="67">
        <f>BB18-BX18</f>
        <v>684761.2199999988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1">
        <f>BX18/BB18*100</f>
        <v>92.49247648284181</v>
      </c>
      <c r="DL18" s="1">
        <f>BX18*100/BB18</f>
        <v>92.49247648284181</v>
      </c>
    </row>
    <row r="19" spans="1:103" s="19" customFormat="1" ht="87.75" customHeight="1">
      <c r="A19" s="100" t="s">
        <v>145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2"/>
      <c r="AF19" s="65" t="s">
        <v>210</v>
      </c>
      <c r="AG19" s="65"/>
      <c r="AH19" s="65"/>
      <c r="AI19" s="65"/>
      <c r="AJ19" s="65"/>
      <c r="AK19" s="65"/>
      <c r="AL19" s="65" t="s">
        <v>232</v>
      </c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6">
        <v>9121000</v>
      </c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7">
        <f>BX20+BX21</f>
        <v>8313080.42</v>
      </c>
      <c r="BY19" s="67"/>
      <c r="BZ19" s="67"/>
      <c r="CA19" s="67"/>
      <c r="CB19" s="67"/>
      <c r="CC19" s="67"/>
      <c r="CD19" s="67"/>
      <c r="CE19" s="67"/>
      <c r="CF19" s="67">
        <f>BB19-BX19</f>
        <v>807919.5800000001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19">
        <f>BX19/BB19*100</f>
        <v>91.14220392500823</v>
      </c>
    </row>
    <row r="20" spans="1:103" s="19" customFormat="1" ht="132" customHeight="1">
      <c r="A20" s="54" t="s">
        <v>215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/>
      <c r="AF20" s="40" t="s">
        <v>210</v>
      </c>
      <c r="AG20" s="40"/>
      <c r="AH20" s="40"/>
      <c r="AI20" s="40"/>
      <c r="AJ20" s="40"/>
      <c r="AK20" s="40"/>
      <c r="AL20" s="40" t="s">
        <v>233</v>
      </c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1" t="s">
        <v>52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2">
        <v>8296561.62</v>
      </c>
      <c r="BY20" s="42"/>
      <c r="BZ20" s="42"/>
      <c r="CA20" s="42"/>
      <c r="CB20" s="42"/>
      <c r="CC20" s="42"/>
      <c r="CD20" s="42"/>
      <c r="CE20" s="42"/>
      <c r="CF20" s="42">
        <f>-BX20</f>
        <v>-8296561.62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19" t="e">
        <f>BX20/BB20*100</f>
        <v>#VALUE!</v>
      </c>
    </row>
    <row r="21" spans="1:103" s="19" customFormat="1" ht="84.75" customHeight="1">
      <c r="A21" s="54" t="s">
        <v>315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6"/>
      <c r="AF21" s="40" t="s">
        <v>210</v>
      </c>
      <c r="AG21" s="40"/>
      <c r="AH21" s="40"/>
      <c r="AI21" s="40"/>
      <c r="AJ21" s="40"/>
      <c r="AK21" s="40"/>
      <c r="AL21" s="40" t="s">
        <v>314</v>
      </c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1" t="s">
        <v>52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2">
        <v>16518.8</v>
      </c>
      <c r="BY21" s="42"/>
      <c r="BZ21" s="42"/>
      <c r="CA21" s="42"/>
      <c r="CB21" s="42"/>
      <c r="CC21" s="42"/>
      <c r="CD21" s="42"/>
      <c r="CE21" s="42"/>
      <c r="CF21" s="42">
        <f>-BX21</f>
        <v>-16518.8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19" t="e">
        <f>BX21/BB21*100</f>
        <v>#VALUE!</v>
      </c>
    </row>
    <row r="22" spans="1:102" s="19" customFormat="1" ht="121.5" customHeight="1">
      <c r="A22" s="96" t="s">
        <v>146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65" t="s">
        <v>210</v>
      </c>
      <c r="AG22" s="65"/>
      <c r="AH22" s="65"/>
      <c r="AI22" s="65"/>
      <c r="AJ22" s="65"/>
      <c r="AK22" s="65"/>
      <c r="AL22" s="65" t="s">
        <v>121</v>
      </c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6" t="s">
        <v>52</v>
      </c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7">
        <f>BX23+BX24+BX25</f>
        <v>45332.44000000001</v>
      </c>
      <c r="BY22" s="67"/>
      <c r="BZ22" s="67"/>
      <c r="CA22" s="67"/>
      <c r="CB22" s="67"/>
      <c r="CC22" s="67"/>
      <c r="CD22" s="67"/>
      <c r="CE22" s="67"/>
      <c r="CF22" s="67">
        <f>-BX22</f>
        <v>-45332.44000000001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</row>
    <row r="23" spans="1:102" s="19" customFormat="1" ht="129" customHeight="1">
      <c r="A23" s="103" t="s">
        <v>147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40" t="s">
        <v>210</v>
      </c>
      <c r="AG23" s="40"/>
      <c r="AH23" s="40"/>
      <c r="AI23" s="40"/>
      <c r="AJ23" s="40"/>
      <c r="AK23" s="40"/>
      <c r="AL23" s="40" t="s">
        <v>128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1" t="s">
        <v>52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>
        <v>44867.48</v>
      </c>
      <c r="BY23" s="42"/>
      <c r="BZ23" s="42"/>
      <c r="CA23" s="42"/>
      <c r="CB23" s="42"/>
      <c r="CC23" s="42"/>
      <c r="CD23" s="42"/>
      <c r="CE23" s="42"/>
      <c r="CF23" s="42">
        <f aca="true" t="shared" si="0" ref="CF23:CF29">CT23-BX23</f>
        <v>-44867.48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s="19" customFormat="1" ht="120" customHeight="1">
      <c r="A24" s="103" t="s">
        <v>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40" t="s">
        <v>210</v>
      </c>
      <c r="AG24" s="40"/>
      <c r="AH24" s="40"/>
      <c r="AI24" s="40"/>
      <c r="AJ24" s="40"/>
      <c r="AK24" s="40"/>
      <c r="AL24" s="40" t="s">
        <v>2</v>
      </c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1" t="s">
        <v>52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>
        <v>49.66</v>
      </c>
      <c r="BY24" s="42"/>
      <c r="BZ24" s="42"/>
      <c r="CA24" s="42"/>
      <c r="CB24" s="42"/>
      <c r="CC24" s="42"/>
      <c r="CD24" s="42"/>
      <c r="CE24" s="42"/>
      <c r="CF24" s="42">
        <f t="shared" si="0"/>
        <v>-49.66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s="19" customFormat="1" ht="127.5" customHeight="1">
      <c r="A25" s="103" t="s">
        <v>198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40" t="s">
        <v>210</v>
      </c>
      <c r="AG25" s="40"/>
      <c r="AH25" s="40"/>
      <c r="AI25" s="40"/>
      <c r="AJ25" s="40"/>
      <c r="AK25" s="40"/>
      <c r="AL25" s="40" t="s">
        <v>199</v>
      </c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1" t="s">
        <v>52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2">
        <v>415.3</v>
      </c>
      <c r="BY25" s="42"/>
      <c r="BZ25" s="42"/>
      <c r="CA25" s="42"/>
      <c r="CB25" s="42"/>
      <c r="CC25" s="42"/>
      <c r="CD25" s="42"/>
      <c r="CE25" s="42"/>
      <c r="CF25" s="42">
        <f t="shared" si="0"/>
        <v>-415.3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s="20" customFormat="1" ht="51.75" customHeight="1">
      <c r="A26" s="96" t="s">
        <v>149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65" t="s">
        <v>210</v>
      </c>
      <c r="AG26" s="65"/>
      <c r="AH26" s="65"/>
      <c r="AI26" s="65"/>
      <c r="AJ26" s="65"/>
      <c r="AK26" s="65"/>
      <c r="AL26" s="65" t="s">
        <v>122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6" t="s">
        <v>52</v>
      </c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7">
        <f>BX27+BX29+BX28</f>
        <v>77825.92</v>
      </c>
      <c r="BY26" s="67"/>
      <c r="BZ26" s="67"/>
      <c r="CA26" s="67"/>
      <c r="CB26" s="67"/>
      <c r="CC26" s="67"/>
      <c r="CD26" s="67"/>
      <c r="CE26" s="67"/>
      <c r="CF26" s="67">
        <f t="shared" si="0"/>
        <v>-77825.92</v>
      </c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</row>
    <row r="27" spans="1:102" s="19" customFormat="1" ht="74.25" customHeight="1">
      <c r="A27" s="103" t="s">
        <v>148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40" t="s">
        <v>210</v>
      </c>
      <c r="AG27" s="40"/>
      <c r="AH27" s="40"/>
      <c r="AI27" s="40"/>
      <c r="AJ27" s="40"/>
      <c r="AK27" s="40"/>
      <c r="AL27" s="40" t="s">
        <v>123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1" t="s">
        <v>52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2">
        <v>77058.5</v>
      </c>
      <c r="BY27" s="42"/>
      <c r="BZ27" s="42"/>
      <c r="CA27" s="42"/>
      <c r="CB27" s="42"/>
      <c r="CC27" s="42"/>
      <c r="CD27" s="42"/>
      <c r="CE27" s="42"/>
      <c r="CF27" s="42">
        <f t="shared" si="0"/>
        <v>-77058.5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s="26" customFormat="1" ht="60" customHeight="1">
      <c r="A28" s="97" t="s">
        <v>288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44" t="s">
        <v>210</v>
      </c>
      <c r="AG28" s="44"/>
      <c r="AH28" s="44"/>
      <c r="AI28" s="44"/>
      <c r="AJ28" s="44"/>
      <c r="AK28" s="44"/>
      <c r="AL28" s="44" t="s">
        <v>285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5" t="s">
        <v>52</v>
      </c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6">
        <v>150.28</v>
      </c>
      <c r="BY28" s="46"/>
      <c r="BZ28" s="46"/>
      <c r="CA28" s="46"/>
      <c r="CB28" s="46"/>
      <c r="CC28" s="46"/>
      <c r="CD28" s="46"/>
      <c r="CE28" s="46"/>
      <c r="CF28" s="46">
        <f>CT28-BX28</f>
        <v>-150.28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</row>
    <row r="29" spans="1:102" s="19" customFormat="1" ht="80.25" customHeight="1">
      <c r="A29" s="103" t="s">
        <v>150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40" t="s">
        <v>210</v>
      </c>
      <c r="AG29" s="40"/>
      <c r="AH29" s="40"/>
      <c r="AI29" s="40"/>
      <c r="AJ29" s="40"/>
      <c r="AK29" s="40"/>
      <c r="AL29" s="40" t="s">
        <v>216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 t="s">
        <v>52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2">
        <v>617.14</v>
      </c>
      <c r="BY29" s="42"/>
      <c r="BZ29" s="42"/>
      <c r="CA29" s="42"/>
      <c r="CB29" s="42"/>
      <c r="CC29" s="42"/>
      <c r="CD29" s="42"/>
      <c r="CE29" s="42"/>
      <c r="CF29" s="42">
        <f t="shared" si="0"/>
        <v>-617.14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3" s="19" customFormat="1" ht="43.5" customHeight="1">
      <c r="A30" s="93" t="s">
        <v>217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  <c r="AF30" s="65" t="s">
        <v>210</v>
      </c>
      <c r="AG30" s="65"/>
      <c r="AH30" s="65"/>
      <c r="AI30" s="65"/>
      <c r="AJ30" s="65"/>
      <c r="AK30" s="65"/>
      <c r="AL30" s="65" t="s">
        <v>222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>
        <f>BB31</f>
        <v>5072100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8">
        <f>BX31</f>
        <v>5194967.59</v>
      </c>
      <c r="BY30" s="68"/>
      <c r="BZ30" s="68"/>
      <c r="CA30" s="68"/>
      <c r="CB30" s="68"/>
      <c r="CC30" s="68"/>
      <c r="CD30" s="68"/>
      <c r="CE30" s="68"/>
      <c r="CF30" s="68">
        <f aca="true" t="shared" si="1" ref="CF30:CF36">BB30-BX30</f>
        <v>-122867.58999999985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19">
        <f aca="true" t="shared" si="2" ref="CY30:CY35">BX30/BB30*100</f>
        <v>102.42242049644132</v>
      </c>
    </row>
    <row r="31" spans="1:103" s="19" customFormat="1" ht="40.5" customHeight="1">
      <c r="A31" s="82" t="s">
        <v>129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65" t="s">
        <v>210</v>
      </c>
      <c r="AG31" s="65"/>
      <c r="AH31" s="65"/>
      <c r="AI31" s="65"/>
      <c r="AJ31" s="65"/>
      <c r="AK31" s="65"/>
      <c r="AL31" s="65" t="s">
        <v>223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6">
        <f>BB32+BB33+BB34</f>
        <v>5072100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7">
        <f>BX32+BX33+BX34+BX35</f>
        <v>5194967.59</v>
      </c>
      <c r="BY31" s="67"/>
      <c r="BZ31" s="67"/>
      <c r="CA31" s="67"/>
      <c r="CB31" s="67"/>
      <c r="CC31" s="67"/>
      <c r="CD31" s="67"/>
      <c r="CE31" s="67"/>
      <c r="CF31" s="68">
        <f t="shared" si="1"/>
        <v>-122867.58999999985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19">
        <f t="shared" si="2"/>
        <v>102.42242049644132</v>
      </c>
    </row>
    <row r="32" spans="1:103" s="19" customFormat="1" ht="79.5" customHeight="1">
      <c r="A32" s="76" t="s">
        <v>132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40" t="s">
        <v>210</v>
      </c>
      <c r="AG32" s="40"/>
      <c r="AH32" s="40"/>
      <c r="AI32" s="40"/>
      <c r="AJ32" s="40"/>
      <c r="AK32" s="40"/>
      <c r="AL32" s="40" t="s">
        <v>221</v>
      </c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1">
        <v>1768100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2">
        <v>1780389.59</v>
      </c>
      <c r="BY32" s="42"/>
      <c r="BZ32" s="42"/>
      <c r="CA32" s="42"/>
      <c r="CB32" s="42"/>
      <c r="CC32" s="42"/>
      <c r="CD32" s="42"/>
      <c r="CE32" s="42"/>
      <c r="CF32" s="69">
        <f>BB32-BX32</f>
        <v>-12289.590000000084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19">
        <f t="shared" si="2"/>
        <v>100.69507324246368</v>
      </c>
    </row>
    <row r="33" spans="1:103" s="19" customFormat="1" ht="87.75" customHeight="1">
      <c r="A33" s="76" t="s">
        <v>151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40" t="s">
        <v>210</v>
      </c>
      <c r="AG33" s="40"/>
      <c r="AH33" s="40"/>
      <c r="AI33" s="40"/>
      <c r="AJ33" s="40"/>
      <c r="AK33" s="40"/>
      <c r="AL33" s="40" t="s">
        <v>220</v>
      </c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1">
        <v>35600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2">
        <v>27905.18</v>
      </c>
      <c r="BY33" s="42"/>
      <c r="BZ33" s="42"/>
      <c r="CA33" s="42"/>
      <c r="CB33" s="42"/>
      <c r="CC33" s="42"/>
      <c r="CD33" s="42"/>
      <c r="CE33" s="42"/>
      <c r="CF33" s="69">
        <f>BB33-BX33</f>
        <v>7694.82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19">
        <f t="shared" si="2"/>
        <v>78.38533707865169</v>
      </c>
    </row>
    <row r="34" spans="1:103" s="19" customFormat="1" ht="75.75" customHeight="1">
      <c r="A34" s="76" t="s">
        <v>133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40" t="s">
        <v>210</v>
      </c>
      <c r="AG34" s="40"/>
      <c r="AH34" s="40"/>
      <c r="AI34" s="40"/>
      <c r="AJ34" s="40"/>
      <c r="AK34" s="40"/>
      <c r="AL34" s="40" t="s">
        <v>219</v>
      </c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1">
        <v>3268400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2">
        <v>3658471.56</v>
      </c>
      <c r="BY34" s="42"/>
      <c r="BZ34" s="42"/>
      <c r="CA34" s="42"/>
      <c r="CB34" s="42"/>
      <c r="CC34" s="42"/>
      <c r="CD34" s="42"/>
      <c r="CE34" s="42"/>
      <c r="CF34" s="69">
        <f t="shared" si="1"/>
        <v>-390071.56000000006</v>
      </c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19">
        <f t="shared" si="2"/>
        <v>111.93463345979684</v>
      </c>
    </row>
    <row r="35" spans="1:103" s="19" customFormat="1" ht="76.5" customHeight="1">
      <c r="A35" s="76" t="s">
        <v>134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40" t="s">
        <v>210</v>
      </c>
      <c r="AG35" s="40"/>
      <c r="AH35" s="40"/>
      <c r="AI35" s="40"/>
      <c r="AJ35" s="40"/>
      <c r="AK35" s="40"/>
      <c r="AL35" s="40" t="s">
        <v>218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1" t="s">
        <v>52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>
        <v>-271798.74</v>
      </c>
      <c r="BY35" s="42"/>
      <c r="BZ35" s="42"/>
      <c r="CA35" s="42"/>
      <c r="CB35" s="42"/>
      <c r="CC35" s="42"/>
      <c r="CD35" s="42"/>
      <c r="CE35" s="42"/>
      <c r="CF35" s="70">
        <v>271798.74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19" t="e">
        <f t="shared" si="2"/>
        <v>#VALUE!</v>
      </c>
    </row>
    <row r="36" spans="1:103" s="19" customFormat="1" ht="12.75">
      <c r="A36" s="75" t="s">
        <v>53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65" t="s">
        <v>210</v>
      </c>
      <c r="AG36" s="65"/>
      <c r="AH36" s="65"/>
      <c r="AI36" s="65"/>
      <c r="AJ36" s="65"/>
      <c r="AK36" s="65"/>
      <c r="AL36" s="65" t="s">
        <v>54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6">
        <f>BB37</f>
        <v>1220000</v>
      </c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8">
        <f>BX37</f>
        <v>1228079.3099999998</v>
      </c>
      <c r="BY36" s="68"/>
      <c r="BZ36" s="68"/>
      <c r="CA36" s="68"/>
      <c r="CB36" s="68"/>
      <c r="CC36" s="68"/>
      <c r="CD36" s="68"/>
      <c r="CE36" s="68"/>
      <c r="CF36" s="68">
        <f t="shared" si="1"/>
        <v>-8079.309999999823</v>
      </c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19">
        <f>BX36/BB36*100</f>
        <v>100.66223852459015</v>
      </c>
    </row>
    <row r="37" spans="1:103" s="19" customFormat="1" ht="20.25" customHeight="1">
      <c r="A37" s="75" t="s">
        <v>55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65" t="s">
        <v>210</v>
      </c>
      <c r="AG37" s="65"/>
      <c r="AH37" s="65"/>
      <c r="AI37" s="65"/>
      <c r="AJ37" s="65"/>
      <c r="AK37" s="65"/>
      <c r="AL37" s="65" t="s">
        <v>224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6">
        <f>BB38</f>
        <v>1220000</v>
      </c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7">
        <f>BX38</f>
        <v>1228079.3099999998</v>
      </c>
      <c r="BY37" s="67"/>
      <c r="BZ37" s="67"/>
      <c r="CA37" s="67"/>
      <c r="CB37" s="67"/>
      <c r="CC37" s="67"/>
      <c r="CD37" s="67"/>
      <c r="CE37" s="67"/>
      <c r="CF37" s="67">
        <f>BB37-BX37</f>
        <v>-8079.309999999823</v>
      </c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19">
        <f aca="true" t="shared" si="3" ref="CY37:CY57">BX37/BB37*100</f>
        <v>100.66223852459015</v>
      </c>
    </row>
    <row r="38" spans="1:103" s="19" customFormat="1" ht="23.25" customHeight="1">
      <c r="A38" s="74" t="s">
        <v>55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40" t="s">
        <v>210</v>
      </c>
      <c r="AG38" s="40"/>
      <c r="AH38" s="40"/>
      <c r="AI38" s="40"/>
      <c r="AJ38" s="40"/>
      <c r="AK38" s="40"/>
      <c r="AL38" s="40" t="s">
        <v>142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1">
        <v>1220000</v>
      </c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2">
        <f>BX39+BX40+BX41</f>
        <v>1228079.3099999998</v>
      </c>
      <c r="BY38" s="42"/>
      <c r="BZ38" s="42"/>
      <c r="CA38" s="42"/>
      <c r="CB38" s="42"/>
      <c r="CC38" s="42"/>
      <c r="CD38" s="42"/>
      <c r="CE38" s="42"/>
      <c r="CF38" s="42">
        <f>BB38-BX38</f>
        <v>-8079.309999999823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19">
        <f t="shared" si="3"/>
        <v>100.66223852459015</v>
      </c>
    </row>
    <row r="39" spans="1:103" s="19" customFormat="1" ht="52.5" customHeight="1">
      <c r="A39" s="51" t="s">
        <v>152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F39" s="40" t="s">
        <v>210</v>
      </c>
      <c r="AG39" s="40"/>
      <c r="AH39" s="40"/>
      <c r="AI39" s="40"/>
      <c r="AJ39" s="40"/>
      <c r="AK39" s="40"/>
      <c r="AL39" s="40" t="s">
        <v>234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1" t="s">
        <v>52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2">
        <v>1221151.74</v>
      </c>
      <c r="BY39" s="42"/>
      <c r="BZ39" s="42"/>
      <c r="CA39" s="42"/>
      <c r="CB39" s="42"/>
      <c r="CC39" s="42"/>
      <c r="CD39" s="42"/>
      <c r="CE39" s="42"/>
      <c r="CF39" s="42">
        <f>-BX39</f>
        <v>-1221151.74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19" t="e">
        <f t="shared" si="3"/>
        <v>#VALUE!</v>
      </c>
    </row>
    <row r="40" spans="1:103" s="19" customFormat="1" ht="32.25" customHeight="1">
      <c r="A40" s="51" t="s">
        <v>316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40" t="s">
        <v>210</v>
      </c>
      <c r="AG40" s="40"/>
      <c r="AH40" s="40"/>
      <c r="AI40" s="40"/>
      <c r="AJ40" s="40"/>
      <c r="AK40" s="40"/>
      <c r="AL40" s="40" t="s">
        <v>317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1" t="s">
        <v>52</v>
      </c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2">
        <v>2689.65</v>
      </c>
      <c r="BY40" s="42"/>
      <c r="BZ40" s="42"/>
      <c r="CA40" s="42"/>
      <c r="CB40" s="42"/>
      <c r="CC40" s="42"/>
      <c r="CD40" s="42"/>
      <c r="CE40" s="42"/>
      <c r="CF40" s="42">
        <f>-BX40</f>
        <v>-2689.65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19" t="e">
        <f>BX40/BB40*100</f>
        <v>#VALUE!</v>
      </c>
    </row>
    <row r="41" spans="1:103" s="26" customFormat="1" ht="42" customHeight="1">
      <c r="A41" s="48" t="s">
        <v>339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50"/>
      <c r="AF41" s="44" t="s">
        <v>210</v>
      </c>
      <c r="AG41" s="44"/>
      <c r="AH41" s="44"/>
      <c r="AI41" s="44"/>
      <c r="AJ41" s="44"/>
      <c r="AK41" s="44"/>
      <c r="AL41" s="44" t="s">
        <v>338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5" t="s">
        <v>52</v>
      </c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6">
        <v>4237.92</v>
      </c>
      <c r="BY41" s="46"/>
      <c r="BZ41" s="46"/>
      <c r="CA41" s="46"/>
      <c r="CB41" s="46"/>
      <c r="CC41" s="46"/>
      <c r="CD41" s="46"/>
      <c r="CE41" s="46"/>
      <c r="CF41" s="46">
        <f>-BX41</f>
        <v>-4237.92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26" t="e">
        <f>BX41/BB41*100</f>
        <v>#VALUE!</v>
      </c>
    </row>
    <row r="42" spans="1:256" s="19" customFormat="1" ht="26.25" customHeight="1">
      <c r="A42" s="75" t="s">
        <v>56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65" t="s">
        <v>210</v>
      </c>
      <c r="AG42" s="65"/>
      <c r="AH42" s="65"/>
      <c r="AI42" s="65"/>
      <c r="AJ42" s="65"/>
      <c r="AK42" s="65"/>
      <c r="AL42" s="65" t="s">
        <v>57</v>
      </c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6">
        <f>BB43+BB48</f>
        <v>12319800</v>
      </c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7">
        <f>BX43+BX48</f>
        <v>11710444.35</v>
      </c>
      <c r="BY42" s="67"/>
      <c r="BZ42" s="67"/>
      <c r="CA42" s="67"/>
      <c r="CB42" s="67"/>
      <c r="CC42" s="67"/>
      <c r="CD42" s="67"/>
      <c r="CE42" s="67"/>
      <c r="CF42" s="67">
        <f>BB42-BX42</f>
        <v>609355.6500000004</v>
      </c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19">
        <f t="shared" si="3"/>
        <v>95.05385111771295</v>
      </c>
      <c r="IV42" s="33">
        <f>SUM(CY42)</f>
        <v>95.05385111771295</v>
      </c>
    </row>
    <row r="43" spans="1:103" s="19" customFormat="1" ht="27.75" customHeight="1">
      <c r="A43" s="75" t="s">
        <v>58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65" t="s">
        <v>210</v>
      </c>
      <c r="AG43" s="65"/>
      <c r="AH43" s="65"/>
      <c r="AI43" s="65"/>
      <c r="AJ43" s="65"/>
      <c r="AK43" s="65"/>
      <c r="AL43" s="65" t="s">
        <v>59</v>
      </c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6">
        <f>BB44</f>
        <v>1881000</v>
      </c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7">
        <f>BX44</f>
        <v>1490126.68</v>
      </c>
      <c r="BY43" s="67"/>
      <c r="BZ43" s="67"/>
      <c r="CA43" s="67"/>
      <c r="CB43" s="67"/>
      <c r="CC43" s="67"/>
      <c r="CD43" s="67"/>
      <c r="CE43" s="67"/>
      <c r="CF43" s="67">
        <f>BB43-BX43</f>
        <v>390873.32000000007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19">
        <f t="shared" si="3"/>
        <v>79.21991919191919</v>
      </c>
    </row>
    <row r="44" spans="1:103" s="19" customFormat="1" ht="51.75" customHeight="1">
      <c r="A44" s="76" t="s">
        <v>275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40" t="s">
        <v>210</v>
      </c>
      <c r="AG44" s="40"/>
      <c r="AH44" s="40"/>
      <c r="AI44" s="40"/>
      <c r="AJ44" s="40"/>
      <c r="AK44" s="40"/>
      <c r="AL44" s="40" t="s">
        <v>60</v>
      </c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1">
        <v>1881000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2">
        <f>BX45+BX46+BX47</f>
        <v>1490126.68</v>
      </c>
      <c r="BY44" s="42"/>
      <c r="BZ44" s="42"/>
      <c r="CA44" s="42"/>
      <c r="CB44" s="42"/>
      <c r="CC44" s="42"/>
      <c r="CD44" s="42"/>
      <c r="CE44" s="42"/>
      <c r="CF44" s="42">
        <f>BB44-BX44</f>
        <v>390873.32000000007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19">
        <f t="shared" si="3"/>
        <v>79.21991919191919</v>
      </c>
    </row>
    <row r="45" spans="1:103" s="19" customFormat="1" ht="84.75" customHeight="1">
      <c r="A45" s="76" t="s">
        <v>154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40" t="s">
        <v>210</v>
      </c>
      <c r="AG45" s="40"/>
      <c r="AH45" s="40"/>
      <c r="AI45" s="40"/>
      <c r="AJ45" s="40"/>
      <c r="AK45" s="40"/>
      <c r="AL45" s="40" t="s">
        <v>61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1" t="s">
        <v>52</v>
      </c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2">
        <v>1473820.48</v>
      </c>
      <c r="BY45" s="42"/>
      <c r="BZ45" s="42"/>
      <c r="CA45" s="42"/>
      <c r="CB45" s="42"/>
      <c r="CC45" s="42"/>
      <c r="CD45" s="42"/>
      <c r="CE45" s="42"/>
      <c r="CF45" s="42">
        <f>CZ45-BX45</f>
        <v>-1473820.48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19" t="e">
        <f t="shared" si="3"/>
        <v>#VALUE!</v>
      </c>
    </row>
    <row r="46" spans="1:103" s="19" customFormat="1" ht="57.75" customHeight="1">
      <c r="A46" s="76" t="s">
        <v>155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0" t="s">
        <v>210</v>
      </c>
      <c r="AG46" s="40"/>
      <c r="AH46" s="40"/>
      <c r="AI46" s="40"/>
      <c r="AJ46" s="40"/>
      <c r="AK46" s="40"/>
      <c r="AL46" s="40" t="s">
        <v>153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1" t="s">
        <v>52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2">
        <v>16310.15</v>
      </c>
      <c r="BY46" s="42"/>
      <c r="BZ46" s="42"/>
      <c r="CA46" s="42"/>
      <c r="CB46" s="42"/>
      <c r="CC46" s="42"/>
      <c r="CD46" s="42"/>
      <c r="CE46" s="42"/>
      <c r="CF46" s="42">
        <f>CZ46-BX46</f>
        <v>-16310.15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19" t="e">
        <f t="shared" si="3"/>
        <v>#VALUE!</v>
      </c>
    </row>
    <row r="47" spans="1:103" s="19" customFormat="1" ht="57.75" customHeight="1">
      <c r="A47" s="76" t="s">
        <v>157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0" t="s">
        <v>210</v>
      </c>
      <c r="AG47" s="40"/>
      <c r="AH47" s="40"/>
      <c r="AI47" s="40"/>
      <c r="AJ47" s="40"/>
      <c r="AK47" s="40"/>
      <c r="AL47" s="40" t="s">
        <v>156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1" t="s">
        <v>52</v>
      </c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2">
        <v>-3.95</v>
      </c>
      <c r="BY47" s="42"/>
      <c r="BZ47" s="42"/>
      <c r="CA47" s="42"/>
      <c r="CB47" s="42"/>
      <c r="CC47" s="42"/>
      <c r="CD47" s="42"/>
      <c r="CE47" s="42"/>
      <c r="CF47" s="42">
        <f>CZ47-BX47</f>
        <v>3.95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19" t="e">
        <f>BX47/BB47*100</f>
        <v>#VALUE!</v>
      </c>
    </row>
    <row r="48" spans="1:103" s="19" customFormat="1" ht="19.5" customHeight="1">
      <c r="A48" s="75" t="s">
        <v>62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65" t="s">
        <v>210</v>
      </c>
      <c r="AG48" s="65"/>
      <c r="AH48" s="65"/>
      <c r="AI48" s="65"/>
      <c r="AJ48" s="65"/>
      <c r="AK48" s="65"/>
      <c r="AL48" s="65" t="s">
        <v>63</v>
      </c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6">
        <f>BB49+BB54</f>
        <v>10438800</v>
      </c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7">
        <f>BX49+BX54</f>
        <v>10220317.67</v>
      </c>
      <c r="BY48" s="67"/>
      <c r="BZ48" s="67"/>
      <c r="CA48" s="67"/>
      <c r="CB48" s="67"/>
      <c r="CC48" s="67"/>
      <c r="CD48" s="67"/>
      <c r="CE48" s="67"/>
      <c r="CF48" s="67">
        <f>BB48-BX48</f>
        <v>218482.33000000007</v>
      </c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19">
        <f t="shared" si="3"/>
        <v>97.90701680269763</v>
      </c>
    </row>
    <row r="49" spans="1:103" s="19" customFormat="1" ht="32.25" customHeight="1">
      <c r="A49" s="90" t="s">
        <v>258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2"/>
      <c r="AF49" s="65" t="s">
        <v>210</v>
      </c>
      <c r="AG49" s="65"/>
      <c r="AH49" s="65"/>
      <c r="AI49" s="65"/>
      <c r="AJ49" s="65"/>
      <c r="AK49" s="65"/>
      <c r="AL49" s="65" t="s">
        <v>125</v>
      </c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6">
        <f>BB50</f>
        <v>3130000</v>
      </c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7">
        <f>BX50</f>
        <v>3013217.44</v>
      </c>
      <c r="BY49" s="67"/>
      <c r="BZ49" s="67"/>
      <c r="CA49" s="67"/>
      <c r="CB49" s="67"/>
      <c r="CC49" s="67"/>
      <c r="CD49" s="67"/>
      <c r="CE49" s="67"/>
      <c r="CF49" s="67">
        <f>BB49-BX49</f>
        <v>116782.56000000006</v>
      </c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19">
        <f t="shared" si="3"/>
        <v>96.26892779552716</v>
      </c>
    </row>
    <row r="50" spans="1:103" s="19" customFormat="1" ht="48" customHeight="1">
      <c r="A50" s="90" t="s">
        <v>259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  <c r="AF50" s="65" t="s">
        <v>210</v>
      </c>
      <c r="AG50" s="65"/>
      <c r="AH50" s="65"/>
      <c r="AI50" s="65"/>
      <c r="AJ50" s="65"/>
      <c r="AK50" s="65"/>
      <c r="AL50" s="65" t="s">
        <v>273</v>
      </c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6">
        <v>3130000</v>
      </c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7">
        <f>BX51+BX52+BX53</f>
        <v>3013217.44</v>
      </c>
      <c r="BY50" s="67"/>
      <c r="BZ50" s="67"/>
      <c r="CA50" s="67"/>
      <c r="CB50" s="67"/>
      <c r="CC50" s="67"/>
      <c r="CD50" s="67"/>
      <c r="CE50" s="67"/>
      <c r="CF50" s="67">
        <f>BB50-BX50</f>
        <v>116782.56000000006</v>
      </c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19">
        <f t="shared" si="3"/>
        <v>96.26892779552716</v>
      </c>
    </row>
    <row r="51" spans="1:103" s="19" customFormat="1" ht="70.5" customHeight="1">
      <c r="A51" s="77" t="s">
        <v>257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40" t="s">
        <v>210</v>
      </c>
      <c r="AG51" s="40"/>
      <c r="AH51" s="40"/>
      <c r="AI51" s="40"/>
      <c r="AJ51" s="40"/>
      <c r="AK51" s="40"/>
      <c r="AL51" s="40" t="s">
        <v>256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1" t="s">
        <v>52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2">
        <v>2990167.19</v>
      </c>
      <c r="BY51" s="42"/>
      <c r="BZ51" s="42"/>
      <c r="CA51" s="42"/>
      <c r="CB51" s="42"/>
      <c r="CC51" s="42"/>
      <c r="CD51" s="42"/>
      <c r="CE51" s="42"/>
      <c r="CF51" s="42">
        <f>CX51-BX51</f>
        <v>-2990167.19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19" t="e">
        <f t="shared" si="3"/>
        <v>#VALUE!</v>
      </c>
    </row>
    <row r="52" spans="1:103" s="19" customFormat="1" ht="57" customHeight="1">
      <c r="A52" s="87" t="s">
        <v>270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40" t="s">
        <v>210</v>
      </c>
      <c r="AG52" s="40"/>
      <c r="AH52" s="40"/>
      <c r="AI52" s="40"/>
      <c r="AJ52" s="40"/>
      <c r="AK52" s="40"/>
      <c r="AL52" s="40" t="s">
        <v>269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1" t="s">
        <v>52</v>
      </c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2">
        <v>12169.47</v>
      </c>
      <c r="BY52" s="42"/>
      <c r="BZ52" s="42"/>
      <c r="CA52" s="42"/>
      <c r="CB52" s="42"/>
      <c r="CC52" s="42"/>
      <c r="CD52" s="42"/>
      <c r="CE52" s="42"/>
      <c r="CF52" s="42">
        <f>CX52-BX52</f>
        <v>-12169.47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19" t="e">
        <f t="shared" si="3"/>
        <v>#VALUE!</v>
      </c>
    </row>
    <row r="53" spans="1:103" s="19" customFormat="1" ht="64.5" customHeight="1">
      <c r="A53" s="87" t="s">
        <v>327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9"/>
      <c r="AF53" s="40" t="s">
        <v>210</v>
      </c>
      <c r="AG53" s="40"/>
      <c r="AH53" s="40"/>
      <c r="AI53" s="40"/>
      <c r="AJ53" s="40"/>
      <c r="AK53" s="40"/>
      <c r="AL53" s="40" t="s">
        <v>326</v>
      </c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1" t="s">
        <v>52</v>
      </c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2">
        <v>10880.78</v>
      </c>
      <c r="BY53" s="42"/>
      <c r="BZ53" s="42"/>
      <c r="CA53" s="42"/>
      <c r="CB53" s="42"/>
      <c r="CC53" s="42"/>
      <c r="CD53" s="42"/>
      <c r="CE53" s="42"/>
      <c r="CF53" s="42">
        <f>CX53-BX53</f>
        <v>-10880.78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19" t="e">
        <f>BX53/BB53*100</f>
        <v>#VALUE!</v>
      </c>
    </row>
    <row r="54" spans="1:103" s="19" customFormat="1" ht="33.75" customHeight="1">
      <c r="A54" s="90" t="s">
        <v>264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2"/>
      <c r="AF54" s="65" t="s">
        <v>210</v>
      </c>
      <c r="AG54" s="65"/>
      <c r="AH54" s="65"/>
      <c r="AI54" s="65"/>
      <c r="AJ54" s="65"/>
      <c r="AK54" s="65"/>
      <c r="AL54" s="65" t="s">
        <v>260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6">
        <f>BB55</f>
        <v>7308800</v>
      </c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7">
        <f>BX55</f>
        <v>7207100.23</v>
      </c>
      <c r="BY54" s="67"/>
      <c r="BZ54" s="67"/>
      <c r="CA54" s="67"/>
      <c r="CB54" s="67"/>
      <c r="CC54" s="67"/>
      <c r="CD54" s="67"/>
      <c r="CE54" s="67"/>
      <c r="CF54" s="67">
        <f>BB54-BX54</f>
        <v>101699.76999999955</v>
      </c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19">
        <f t="shared" si="3"/>
        <v>98.60852985442207</v>
      </c>
    </row>
    <row r="55" spans="1:103" s="19" customFormat="1" ht="48" customHeight="1">
      <c r="A55" s="86" t="s">
        <v>265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65" t="s">
        <v>210</v>
      </c>
      <c r="AG55" s="65"/>
      <c r="AH55" s="65"/>
      <c r="AI55" s="65"/>
      <c r="AJ55" s="65"/>
      <c r="AK55" s="65"/>
      <c r="AL55" s="65" t="s">
        <v>261</v>
      </c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6">
        <v>7308800</v>
      </c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7">
        <f>BX56+BX57+BX59+BX58</f>
        <v>7207100.23</v>
      </c>
      <c r="BY55" s="67"/>
      <c r="BZ55" s="67"/>
      <c r="CA55" s="67"/>
      <c r="CB55" s="67"/>
      <c r="CC55" s="67"/>
      <c r="CD55" s="67"/>
      <c r="CE55" s="67"/>
      <c r="CF55" s="67">
        <f>BB55-BX55</f>
        <v>101699.76999999955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19">
        <f t="shared" si="3"/>
        <v>98.60852985442207</v>
      </c>
    </row>
    <row r="56" spans="1:103" s="19" customFormat="1" ht="69.75" customHeight="1">
      <c r="A56" s="77" t="s">
        <v>266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40" t="s">
        <v>210</v>
      </c>
      <c r="AG56" s="40"/>
      <c r="AH56" s="40"/>
      <c r="AI56" s="40"/>
      <c r="AJ56" s="40"/>
      <c r="AK56" s="40"/>
      <c r="AL56" s="40" t="s">
        <v>262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1" t="s">
        <v>52</v>
      </c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2">
        <v>7177297.69</v>
      </c>
      <c r="BY56" s="42"/>
      <c r="BZ56" s="42"/>
      <c r="CA56" s="42"/>
      <c r="CB56" s="42"/>
      <c r="CC56" s="42"/>
      <c r="CD56" s="42"/>
      <c r="CE56" s="42"/>
      <c r="CF56" s="42">
        <f>CZ56-BX56</f>
        <v>-7177297.69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19" t="e">
        <f t="shared" si="3"/>
        <v>#VALUE!</v>
      </c>
    </row>
    <row r="57" spans="1:103" s="19" customFormat="1" ht="54.75" customHeight="1">
      <c r="A57" s="77" t="s">
        <v>267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40" t="s">
        <v>210</v>
      </c>
      <c r="AG57" s="40"/>
      <c r="AH57" s="40"/>
      <c r="AI57" s="40"/>
      <c r="AJ57" s="40"/>
      <c r="AK57" s="40"/>
      <c r="AL57" s="40" t="s">
        <v>263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1" t="s">
        <v>52</v>
      </c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2">
        <v>28250.54</v>
      </c>
      <c r="BY57" s="42"/>
      <c r="BZ57" s="42"/>
      <c r="CA57" s="42"/>
      <c r="CB57" s="42"/>
      <c r="CC57" s="42"/>
      <c r="CD57" s="42"/>
      <c r="CE57" s="42"/>
      <c r="CF57" s="42">
        <f>CZ57-BX57</f>
        <v>-28250.54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19" t="e">
        <f t="shared" si="3"/>
        <v>#VALUE!</v>
      </c>
    </row>
    <row r="58" spans="1:103" s="26" customFormat="1" ht="97.5" customHeight="1">
      <c r="A58" s="64" t="s">
        <v>289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44" t="s">
        <v>210</v>
      </c>
      <c r="AG58" s="44"/>
      <c r="AH58" s="44"/>
      <c r="AI58" s="44"/>
      <c r="AJ58" s="44"/>
      <c r="AK58" s="44"/>
      <c r="AL58" s="44" t="s">
        <v>286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5" t="s">
        <v>52</v>
      </c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6">
        <v>1795.8</v>
      </c>
      <c r="BY58" s="46"/>
      <c r="BZ58" s="46"/>
      <c r="CA58" s="46"/>
      <c r="CB58" s="46"/>
      <c r="CC58" s="46"/>
      <c r="CD58" s="46"/>
      <c r="CE58" s="46"/>
      <c r="CF58" s="46">
        <f>CZ58-BX58</f>
        <v>-1795.8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26" t="e">
        <f>BX58/BB58*100</f>
        <v>#VALUE!</v>
      </c>
    </row>
    <row r="59" spans="1:103" s="19" customFormat="1" ht="54.75" customHeight="1">
      <c r="A59" s="83" t="s">
        <v>158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5"/>
      <c r="AF59" s="58" t="s">
        <v>210</v>
      </c>
      <c r="AG59" s="59"/>
      <c r="AH59" s="59"/>
      <c r="AI59" s="59"/>
      <c r="AJ59" s="59"/>
      <c r="AK59" s="60"/>
      <c r="AL59" s="58" t="s">
        <v>4</v>
      </c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60"/>
      <c r="BB59" s="61" t="s">
        <v>52</v>
      </c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3"/>
      <c r="BX59" s="71">
        <v>-243.8</v>
      </c>
      <c r="BY59" s="72"/>
      <c r="BZ59" s="72"/>
      <c r="CA59" s="72"/>
      <c r="CB59" s="72"/>
      <c r="CC59" s="72"/>
      <c r="CD59" s="72"/>
      <c r="CE59" s="73"/>
      <c r="CF59" s="71">
        <f>CZ59-BX59</f>
        <v>243.8</v>
      </c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3"/>
      <c r="CY59" s="19" t="e">
        <f>BX59/BB59*100</f>
        <v>#VALUE!</v>
      </c>
    </row>
    <row r="60" spans="1:103" s="19" customFormat="1" ht="49.5" customHeight="1">
      <c r="A60" s="82" t="s">
        <v>64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65" t="s">
        <v>210</v>
      </c>
      <c r="AG60" s="65"/>
      <c r="AH60" s="65"/>
      <c r="AI60" s="65"/>
      <c r="AJ60" s="65"/>
      <c r="AK60" s="65"/>
      <c r="AL60" s="65" t="s">
        <v>65</v>
      </c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6">
        <f>BB61+BB66</f>
        <v>878400</v>
      </c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7">
        <f>BX61+BX66</f>
        <v>920865.6199999999</v>
      </c>
      <c r="BY60" s="67"/>
      <c r="BZ60" s="67"/>
      <c r="CA60" s="67"/>
      <c r="CB60" s="67"/>
      <c r="CC60" s="67"/>
      <c r="CD60" s="67"/>
      <c r="CE60" s="67"/>
      <c r="CF60" s="67">
        <f>BB60-BX60</f>
        <v>-42465.61999999988</v>
      </c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19">
        <f aca="true" t="shared" si="4" ref="CY60:CY105">BX60/BB60*100</f>
        <v>104.8344285063752</v>
      </c>
    </row>
    <row r="61" spans="1:103" s="19" customFormat="1" ht="102" customHeight="1">
      <c r="A61" s="82" t="s">
        <v>144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40" t="s">
        <v>210</v>
      </c>
      <c r="AG61" s="40"/>
      <c r="AH61" s="40"/>
      <c r="AI61" s="40"/>
      <c r="AJ61" s="40"/>
      <c r="AK61" s="40"/>
      <c r="AL61" s="65" t="s">
        <v>235</v>
      </c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6">
        <f>BB64+BB62</f>
        <v>840200</v>
      </c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7">
        <f>BX62+BX64</f>
        <v>882622.4199999999</v>
      </c>
      <c r="BY61" s="67"/>
      <c r="BZ61" s="67"/>
      <c r="CA61" s="67"/>
      <c r="CB61" s="67"/>
      <c r="CC61" s="67"/>
      <c r="CD61" s="67"/>
      <c r="CE61" s="67"/>
      <c r="CF61" s="67">
        <f aca="true" t="shared" si="5" ref="CF61:CF66">BB61-BX61</f>
        <v>-42422.419999999925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19">
        <f t="shared" si="4"/>
        <v>105.04908593192097</v>
      </c>
    </row>
    <row r="62" spans="1:103" s="19" customFormat="1" ht="87.75" customHeight="1">
      <c r="A62" s="51" t="s">
        <v>135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58" t="s">
        <v>210</v>
      </c>
      <c r="AG62" s="59"/>
      <c r="AH62" s="59"/>
      <c r="AI62" s="59"/>
      <c r="AJ62" s="59"/>
      <c r="AK62" s="60"/>
      <c r="AL62" s="58" t="s">
        <v>119</v>
      </c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60"/>
      <c r="BB62" s="61">
        <f>BB63</f>
        <v>561000</v>
      </c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3"/>
      <c r="BX62" s="71">
        <f>BX63</f>
        <v>603433.47</v>
      </c>
      <c r="BY62" s="72"/>
      <c r="BZ62" s="72"/>
      <c r="CA62" s="72"/>
      <c r="CB62" s="72"/>
      <c r="CC62" s="72"/>
      <c r="CD62" s="72"/>
      <c r="CE62" s="73"/>
      <c r="CF62" s="42">
        <f>BB62-BX62</f>
        <v>-42433.46999999997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19">
        <f>BX62/BB62*100</f>
        <v>107.5638983957219</v>
      </c>
    </row>
    <row r="63" spans="1:103" s="19" customFormat="1" ht="95.25" customHeight="1">
      <c r="A63" s="51" t="s">
        <v>276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3"/>
      <c r="AF63" s="58" t="s">
        <v>210</v>
      </c>
      <c r="AG63" s="59"/>
      <c r="AH63" s="59"/>
      <c r="AI63" s="59"/>
      <c r="AJ63" s="59"/>
      <c r="AK63" s="60"/>
      <c r="AL63" s="58" t="s">
        <v>120</v>
      </c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60"/>
      <c r="BB63" s="61">
        <v>561000</v>
      </c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3"/>
      <c r="BX63" s="71">
        <v>603433.47</v>
      </c>
      <c r="BY63" s="72"/>
      <c r="BZ63" s="72"/>
      <c r="CA63" s="72"/>
      <c r="CB63" s="72"/>
      <c r="CC63" s="72"/>
      <c r="CD63" s="72"/>
      <c r="CE63" s="73"/>
      <c r="CF63" s="42">
        <f>BB63-BX63</f>
        <v>-42433.46999999997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19">
        <f>BX63/BB63*100</f>
        <v>107.5638983957219</v>
      </c>
    </row>
    <row r="64" spans="1:103" s="20" customFormat="1" ht="48" customHeight="1">
      <c r="A64" s="81" t="s">
        <v>138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65" t="s">
        <v>210</v>
      </c>
      <c r="AG64" s="65"/>
      <c r="AH64" s="65"/>
      <c r="AI64" s="65"/>
      <c r="AJ64" s="65"/>
      <c r="AK64" s="65"/>
      <c r="AL64" s="65" t="s">
        <v>139</v>
      </c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6">
        <f>BB65</f>
        <v>279200</v>
      </c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7">
        <f>BX65</f>
        <v>279188.95</v>
      </c>
      <c r="BY64" s="67"/>
      <c r="BZ64" s="67"/>
      <c r="CA64" s="67"/>
      <c r="CB64" s="67"/>
      <c r="CC64" s="67"/>
      <c r="CD64" s="67"/>
      <c r="CE64" s="67"/>
      <c r="CF64" s="67">
        <f>BB64-BX64</f>
        <v>11.049999999988358</v>
      </c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20">
        <f>BX64/BB64*100</f>
        <v>99.99604226361032</v>
      </c>
    </row>
    <row r="65" spans="1:103" s="19" customFormat="1" ht="48" customHeight="1">
      <c r="A65" s="79" t="s">
        <v>277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65" t="s">
        <v>210</v>
      </c>
      <c r="AG65" s="65"/>
      <c r="AH65" s="65"/>
      <c r="AI65" s="65"/>
      <c r="AJ65" s="65"/>
      <c r="AK65" s="65"/>
      <c r="AL65" s="40" t="s">
        <v>140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>
        <v>279200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2">
        <v>279188.95</v>
      </c>
      <c r="BY65" s="42"/>
      <c r="BZ65" s="42"/>
      <c r="CA65" s="42"/>
      <c r="CB65" s="42"/>
      <c r="CC65" s="42"/>
      <c r="CD65" s="42"/>
      <c r="CE65" s="42"/>
      <c r="CF65" s="42">
        <f t="shared" si="5"/>
        <v>11.049999999988358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19">
        <f>BX65/BB65*100</f>
        <v>99.99604226361032</v>
      </c>
    </row>
    <row r="66" spans="1:103" s="20" customFormat="1" ht="48.75" customHeight="1">
      <c r="A66" s="81" t="s">
        <v>239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65" t="s">
        <v>210</v>
      </c>
      <c r="AG66" s="65"/>
      <c r="AH66" s="65"/>
      <c r="AI66" s="65"/>
      <c r="AJ66" s="65"/>
      <c r="AK66" s="65"/>
      <c r="AL66" s="65" t="s">
        <v>240</v>
      </c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6">
        <f>BB67</f>
        <v>38200</v>
      </c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7">
        <f>BX67</f>
        <v>38243.2</v>
      </c>
      <c r="BY66" s="67"/>
      <c r="BZ66" s="67"/>
      <c r="CA66" s="67"/>
      <c r="CB66" s="67"/>
      <c r="CC66" s="67"/>
      <c r="CD66" s="67"/>
      <c r="CE66" s="67"/>
      <c r="CF66" s="67">
        <f t="shared" si="5"/>
        <v>-43.19999999999709</v>
      </c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19">
        <f t="shared" si="4"/>
        <v>100.1130890052356</v>
      </c>
    </row>
    <row r="67" spans="1:103" s="19" customFormat="1" ht="59.25" customHeight="1">
      <c r="A67" s="79" t="s">
        <v>242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65" t="s">
        <v>210</v>
      </c>
      <c r="AG67" s="65"/>
      <c r="AH67" s="65"/>
      <c r="AI67" s="65"/>
      <c r="AJ67" s="65"/>
      <c r="AK67" s="65"/>
      <c r="AL67" s="40" t="s">
        <v>241</v>
      </c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>
        <f>BB68</f>
        <v>38200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2">
        <f>BX68</f>
        <v>38243.2</v>
      </c>
      <c r="BY67" s="42"/>
      <c r="BZ67" s="42"/>
      <c r="CA67" s="42"/>
      <c r="CB67" s="42"/>
      <c r="CC67" s="42"/>
      <c r="CD67" s="42"/>
      <c r="CE67" s="42"/>
      <c r="CF67" s="42">
        <f aca="true" t="shared" si="6" ref="CF67:CF76">BB67-BX67</f>
        <v>-43.19999999999709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19">
        <f t="shared" si="4"/>
        <v>100.1130890052356</v>
      </c>
    </row>
    <row r="68" spans="1:103" s="19" customFormat="1" ht="60.75" customHeight="1">
      <c r="A68" s="79" t="s">
        <v>278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65" t="s">
        <v>210</v>
      </c>
      <c r="AG68" s="65"/>
      <c r="AH68" s="65"/>
      <c r="AI68" s="65"/>
      <c r="AJ68" s="65"/>
      <c r="AK68" s="65"/>
      <c r="AL68" s="40" t="s">
        <v>238</v>
      </c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1">
        <v>38200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2">
        <v>38243.2</v>
      </c>
      <c r="BY68" s="42"/>
      <c r="BZ68" s="42"/>
      <c r="CA68" s="42"/>
      <c r="CB68" s="42"/>
      <c r="CC68" s="42"/>
      <c r="CD68" s="42"/>
      <c r="CE68" s="42"/>
      <c r="CF68" s="42">
        <f t="shared" si="6"/>
        <v>-43.19999999999709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19">
        <f t="shared" si="4"/>
        <v>100.1130890052356</v>
      </c>
    </row>
    <row r="69" spans="1:103" s="28" customFormat="1" ht="42" customHeight="1">
      <c r="A69" s="57" t="s">
        <v>306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36" t="s">
        <v>210</v>
      </c>
      <c r="AG69" s="36"/>
      <c r="AH69" s="36"/>
      <c r="AI69" s="36"/>
      <c r="AJ69" s="36"/>
      <c r="AK69" s="36"/>
      <c r="AL69" s="36" t="s">
        <v>307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>
        <f>BB70</f>
        <v>152600</v>
      </c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8">
        <f>BX70</f>
        <v>8014</v>
      </c>
      <c r="BY69" s="38"/>
      <c r="BZ69" s="38"/>
      <c r="CA69" s="38"/>
      <c r="CB69" s="38"/>
      <c r="CC69" s="38"/>
      <c r="CD69" s="38"/>
      <c r="CE69" s="38"/>
      <c r="CF69" s="38">
        <f t="shared" si="6"/>
        <v>144586</v>
      </c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28">
        <f t="shared" si="4"/>
        <v>5.251638269986894</v>
      </c>
    </row>
    <row r="70" spans="1:103" s="26" customFormat="1" ht="28.5" customHeight="1">
      <c r="A70" s="43" t="s">
        <v>308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36" t="s">
        <v>210</v>
      </c>
      <c r="AG70" s="36"/>
      <c r="AH70" s="36"/>
      <c r="AI70" s="36"/>
      <c r="AJ70" s="36"/>
      <c r="AK70" s="36"/>
      <c r="AL70" s="44" t="s">
        <v>312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5">
        <f>BB71</f>
        <v>152600</v>
      </c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6">
        <f>BX71</f>
        <v>8014</v>
      </c>
      <c r="BY70" s="46"/>
      <c r="BZ70" s="46"/>
      <c r="CA70" s="46"/>
      <c r="CB70" s="46"/>
      <c r="CC70" s="46"/>
      <c r="CD70" s="46"/>
      <c r="CE70" s="46"/>
      <c r="CF70" s="46">
        <f t="shared" si="6"/>
        <v>144586</v>
      </c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26">
        <f t="shared" si="4"/>
        <v>5.251638269986894</v>
      </c>
    </row>
    <row r="71" spans="1:103" s="26" customFormat="1" ht="34.5" customHeight="1">
      <c r="A71" s="43" t="s">
        <v>309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36" t="s">
        <v>210</v>
      </c>
      <c r="AG71" s="36"/>
      <c r="AH71" s="36"/>
      <c r="AI71" s="36"/>
      <c r="AJ71" s="36"/>
      <c r="AK71" s="36"/>
      <c r="AL71" s="44" t="s">
        <v>311</v>
      </c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5">
        <f>BB72</f>
        <v>152600</v>
      </c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6">
        <f>BX72</f>
        <v>8014</v>
      </c>
      <c r="BY71" s="46"/>
      <c r="BZ71" s="46"/>
      <c r="CA71" s="46"/>
      <c r="CB71" s="46"/>
      <c r="CC71" s="46"/>
      <c r="CD71" s="46"/>
      <c r="CE71" s="46"/>
      <c r="CF71" s="46">
        <f t="shared" si="6"/>
        <v>144586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26">
        <f aca="true" t="shared" si="7" ref="CY71:CY81">BX71/BB71*100</f>
        <v>5.251638269986894</v>
      </c>
    </row>
    <row r="72" spans="1:103" s="26" customFormat="1" ht="38.25" customHeight="1">
      <c r="A72" s="43" t="s">
        <v>310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36" t="s">
        <v>210</v>
      </c>
      <c r="AG72" s="36"/>
      <c r="AH72" s="36"/>
      <c r="AI72" s="36"/>
      <c r="AJ72" s="36"/>
      <c r="AK72" s="36"/>
      <c r="AL72" s="44" t="s">
        <v>301</v>
      </c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5">
        <v>152600</v>
      </c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6">
        <v>8014</v>
      </c>
      <c r="BY72" s="46"/>
      <c r="BZ72" s="46"/>
      <c r="CA72" s="46"/>
      <c r="CB72" s="46"/>
      <c r="CC72" s="46"/>
      <c r="CD72" s="46"/>
      <c r="CE72" s="46"/>
      <c r="CF72" s="46">
        <f t="shared" si="6"/>
        <v>144586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26">
        <f t="shared" si="7"/>
        <v>5.251638269986894</v>
      </c>
    </row>
    <row r="73" spans="1:103" s="20" customFormat="1" ht="28.5" customHeight="1">
      <c r="A73" s="81" t="s">
        <v>328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65" t="s">
        <v>210</v>
      </c>
      <c r="AG73" s="65"/>
      <c r="AH73" s="65"/>
      <c r="AI73" s="65"/>
      <c r="AJ73" s="65"/>
      <c r="AK73" s="65"/>
      <c r="AL73" s="65" t="s">
        <v>330</v>
      </c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6">
        <f>BB74</f>
        <v>95100</v>
      </c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70">
        <f>BX74</f>
        <v>95100.03</v>
      </c>
      <c r="BY73" s="67"/>
      <c r="BZ73" s="67"/>
      <c r="CA73" s="67"/>
      <c r="CB73" s="67"/>
      <c r="CC73" s="67"/>
      <c r="CD73" s="67"/>
      <c r="CE73" s="67"/>
      <c r="CF73" s="67">
        <f t="shared" si="6"/>
        <v>-0.029999999998835847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19">
        <f>BX73/BB73*100</f>
        <v>100.00003154574134</v>
      </c>
    </row>
    <row r="74" spans="1:103" s="19" customFormat="1" ht="60" customHeight="1">
      <c r="A74" s="79" t="s">
        <v>329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40" t="s">
        <v>210</v>
      </c>
      <c r="AG74" s="40"/>
      <c r="AH74" s="40"/>
      <c r="AI74" s="40"/>
      <c r="AJ74" s="40"/>
      <c r="AK74" s="40"/>
      <c r="AL74" s="40" t="s">
        <v>331</v>
      </c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1">
        <f>BB75</f>
        <v>95100</v>
      </c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2">
        <f>BX75</f>
        <v>95100.03</v>
      </c>
      <c r="BY74" s="42"/>
      <c r="BZ74" s="42"/>
      <c r="CA74" s="42"/>
      <c r="CB74" s="42"/>
      <c r="CC74" s="42"/>
      <c r="CD74" s="42"/>
      <c r="CE74" s="42"/>
      <c r="CF74" s="42">
        <f t="shared" si="6"/>
        <v>-0.029999999998835847</v>
      </c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19">
        <f>BX74/BB74*100</f>
        <v>100.00003154574134</v>
      </c>
    </row>
    <row r="75" spans="1:103" s="19" customFormat="1" ht="55.5" customHeight="1">
      <c r="A75" s="79" t="s">
        <v>333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40" t="s">
        <v>210</v>
      </c>
      <c r="AG75" s="40"/>
      <c r="AH75" s="40"/>
      <c r="AI75" s="40"/>
      <c r="AJ75" s="40"/>
      <c r="AK75" s="40"/>
      <c r="AL75" s="40" t="s">
        <v>332</v>
      </c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1">
        <v>95100</v>
      </c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2">
        <v>95100.03</v>
      </c>
      <c r="BY75" s="42"/>
      <c r="BZ75" s="42"/>
      <c r="CA75" s="42"/>
      <c r="CB75" s="42"/>
      <c r="CC75" s="42"/>
      <c r="CD75" s="42"/>
      <c r="CE75" s="42"/>
      <c r="CF75" s="42">
        <f t="shared" si="6"/>
        <v>-0.029999999998835847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19">
        <f>BX75/BB75*100</f>
        <v>100.00003154574134</v>
      </c>
    </row>
    <row r="76" spans="1:103" s="20" customFormat="1" ht="28.5" customHeight="1">
      <c r="A76" s="81" t="s">
        <v>143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65" t="s">
        <v>210</v>
      </c>
      <c r="AG76" s="65"/>
      <c r="AH76" s="65"/>
      <c r="AI76" s="65"/>
      <c r="AJ76" s="65"/>
      <c r="AK76" s="65"/>
      <c r="AL76" s="65" t="s">
        <v>141</v>
      </c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6">
        <f>BB79</f>
        <v>56700</v>
      </c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70">
        <f>BX79+BX77</f>
        <v>40500</v>
      </c>
      <c r="BY76" s="67"/>
      <c r="BZ76" s="67"/>
      <c r="CA76" s="67"/>
      <c r="CB76" s="67"/>
      <c r="CC76" s="67"/>
      <c r="CD76" s="67"/>
      <c r="CE76" s="67"/>
      <c r="CF76" s="67">
        <f t="shared" si="6"/>
        <v>16200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19">
        <f t="shared" si="7"/>
        <v>71.42857142857143</v>
      </c>
    </row>
    <row r="77" spans="1:103" s="26" customFormat="1" ht="45.75" customHeight="1">
      <c r="A77" s="43" t="s">
        <v>320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4" t="s">
        <v>210</v>
      </c>
      <c r="AG77" s="44"/>
      <c r="AH77" s="44"/>
      <c r="AI77" s="44"/>
      <c r="AJ77" s="44"/>
      <c r="AK77" s="44"/>
      <c r="AL77" s="44" t="s">
        <v>318</v>
      </c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5" t="s">
        <v>52</v>
      </c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6">
        <f>BX78</f>
        <v>27500</v>
      </c>
      <c r="BY77" s="46"/>
      <c r="BZ77" s="46"/>
      <c r="CA77" s="46"/>
      <c r="CB77" s="46"/>
      <c r="CC77" s="46"/>
      <c r="CD77" s="46"/>
      <c r="CE77" s="46"/>
      <c r="CF77" s="46">
        <f>-BX77</f>
        <v>-27500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26" t="e">
        <f>BX77/BB77*100</f>
        <v>#VALUE!</v>
      </c>
    </row>
    <row r="78" spans="1:103" s="26" customFormat="1" ht="57.75" customHeight="1">
      <c r="A78" s="43" t="s">
        <v>319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4" t="s">
        <v>210</v>
      </c>
      <c r="AG78" s="44"/>
      <c r="AH78" s="44"/>
      <c r="AI78" s="44"/>
      <c r="AJ78" s="44"/>
      <c r="AK78" s="44"/>
      <c r="AL78" s="44" t="s">
        <v>340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5" t="str">
        <f>BB80</f>
        <v>-</v>
      </c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6">
        <v>27500</v>
      </c>
      <c r="BY78" s="46"/>
      <c r="BZ78" s="46"/>
      <c r="CA78" s="46"/>
      <c r="CB78" s="46"/>
      <c r="CC78" s="46"/>
      <c r="CD78" s="46"/>
      <c r="CE78" s="46"/>
      <c r="CF78" s="46">
        <f>-BX78</f>
        <v>-27500</v>
      </c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26" t="e">
        <f>BX78/BB78*100</f>
        <v>#VALUE!</v>
      </c>
    </row>
    <row r="79" spans="1:103" s="19" customFormat="1" ht="41.25" customHeight="1">
      <c r="A79" s="79" t="s">
        <v>272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40" t="s">
        <v>210</v>
      </c>
      <c r="AG79" s="40"/>
      <c r="AH79" s="40"/>
      <c r="AI79" s="40"/>
      <c r="AJ79" s="40"/>
      <c r="AK79" s="40"/>
      <c r="AL79" s="40" t="s">
        <v>268</v>
      </c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1">
        <f>BB81</f>
        <v>56700</v>
      </c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2">
        <f>BX81+BX80</f>
        <v>13000</v>
      </c>
      <c r="BY79" s="42"/>
      <c r="BZ79" s="42"/>
      <c r="CA79" s="42"/>
      <c r="CB79" s="42"/>
      <c r="CC79" s="42"/>
      <c r="CD79" s="42"/>
      <c r="CE79" s="42"/>
      <c r="CF79" s="42">
        <f>BB79-BX79</f>
        <v>43700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19">
        <f t="shared" si="7"/>
        <v>22.92768959435626</v>
      </c>
    </row>
    <row r="80" spans="1:103" s="26" customFormat="1" ht="49.5" customHeight="1">
      <c r="A80" s="43" t="s">
        <v>287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4" t="s">
        <v>210</v>
      </c>
      <c r="AG80" s="44"/>
      <c r="AH80" s="44"/>
      <c r="AI80" s="44"/>
      <c r="AJ80" s="44"/>
      <c r="AK80" s="44"/>
      <c r="AL80" s="44" t="s">
        <v>341</v>
      </c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5" t="s">
        <v>52</v>
      </c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6">
        <v>10000</v>
      </c>
      <c r="BY80" s="46"/>
      <c r="BZ80" s="46"/>
      <c r="CA80" s="46"/>
      <c r="CB80" s="46"/>
      <c r="CC80" s="46"/>
      <c r="CD80" s="46"/>
      <c r="CE80" s="46"/>
      <c r="CF80" s="46">
        <f>-BX80</f>
        <v>-10000</v>
      </c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26" t="e">
        <f t="shared" si="7"/>
        <v>#VALUE!</v>
      </c>
    </row>
    <row r="81" spans="1:103" s="19" customFormat="1" ht="84" customHeight="1">
      <c r="A81" s="79" t="s">
        <v>271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40" t="s">
        <v>210</v>
      </c>
      <c r="AG81" s="40"/>
      <c r="AH81" s="40"/>
      <c r="AI81" s="40"/>
      <c r="AJ81" s="40"/>
      <c r="AK81" s="40"/>
      <c r="AL81" s="40" t="s">
        <v>342</v>
      </c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1">
        <v>56700</v>
      </c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2">
        <v>3000</v>
      </c>
      <c r="BY81" s="42"/>
      <c r="BZ81" s="42"/>
      <c r="CA81" s="42"/>
      <c r="CB81" s="42"/>
      <c r="CC81" s="42"/>
      <c r="CD81" s="42"/>
      <c r="CE81" s="42"/>
      <c r="CF81" s="42">
        <f>BB81-BX81</f>
        <v>53700</v>
      </c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19">
        <f t="shared" si="7"/>
        <v>5.291005291005291</v>
      </c>
    </row>
    <row r="82" spans="1:103" s="20" customFormat="1" ht="28.5" customHeight="1">
      <c r="A82" s="81" t="s">
        <v>115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65" t="s">
        <v>210</v>
      </c>
      <c r="AG82" s="65"/>
      <c r="AH82" s="65"/>
      <c r="AI82" s="65"/>
      <c r="AJ82" s="65"/>
      <c r="AK82" s="65"/>
      <c r="AL82" s="65" t="s">
        <v>114</v>
      </c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6">
        <f>BB85</f>
        <v>10000</v>
      </c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7">
        <f>BX85+BX83</f>
        <v>173310.75</v>
      </c>
      <c r="BY82" s="67"/>
      <c r="BZ82" s="67"/>
      <c r="CA82" s="67"/>
      <c r="CB82" s="67"/>
      <c r="CC82" s="67"/>
      <c r="CD82" s="67"/>
      <c r="CE82" s="67"/>
      <c r="CF82" s="67">
        <f aca="true" t="shared" si="8" ref="CF82:CF88">BB82-BX82</f>
        <v>-163310.75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19">
        <f t="shared" si="4"/>
        <v>1733.1074999999998</v>
      </c>
    </row>
    <row r="83" spans="1:103" s="28" customFormat="1" ht="28.5" customHeight="1">
      <c r="A83" s="43" t="s">
        <v>360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36" t="s">
        <v>210</v>
      </c>
      <c r="AG83" s="36"/>
      <c r="AH83" s="36"/>
      <c r="AI83" s="36"/>
      <c r="AJ83" s="36"/>
      <c r="AK83" s="36"/>
      <c r="AL83" s="44" t="s">
        <v>364</v>
      </c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6">
        <f>BX84</f>
        <v>163410.75</v>
      </c>
      <c r="BY83" s="46"/>
      <c r="BZ83" s="46"/>
      <c r="CA83" s="46"/>
      <c r="CB83" s="46"/>
      <c r="CC83" s="46"/>
      <c r="CD83" s="46"/>
      <c r="CE83" s="46"/>
      <c r="CF83" s="46">
        <f>BB83-BX83</f>
        <v>-163410.75</v>
      </c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26" t="e">
        <f>BX83/BB83*100</f>
        <v>#DIV/0!</v>
      </c>
    </row>
    <row r="84" spans="1:103" s="26" customFormat="1" ht="28.5" customHeight="1">
      <c r="A84" s="43" t="s">
        <v>361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36" t="s">
        <v>210</v>
      </c>
      <c r="AG84" s="36"/>
      <c r="AH84" s="36"/>
      <c r="AI84" s="36"/>
      <c r="AJ84" s="36"/>
      <c r="AK84" s="36"/>
      <c r="AL84" s="44" t="s">
        <v>365</v>
      </c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6">
        <v>163410.75</v>
      </c>
      <c r="BY84" s="46"/>
      <c r="BZ84" s="46"/>
      <c r="CA84" s="46"/>
      <c r="CB84" s="46"/>
      <c r="CC84" s="46"/>
      <c r="CD84" s="46"/>
      <c r="CE84" s="46"/>
      <c r="CF84" s="46">
        <f>BB84-BX84</f>
        <v>-163410.75</v>
      </c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26" t="e">
        <f>BX84/BB84*100</f>
        <v>#DIV/0!</v>
      </c>
    </row>
    <row r="85" spans="1:103" s="20" customFormat="1" ht="28.5" customHeight="1">
      <c r="A85" s="79" t="s">
        <v>127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65" t="s">
        <v>210</v>
      </c>
      <c r="AG85" s="65"/>
      <c r="AH85" s="65"/>
      <c r="AI85" s="65"/>
      <c r="AJ85" s="65"/>
      <c r="AK85" s="65"/>
      <c r="AL85" s="40" t="s">
        <v>124</v>
      </c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1">
        <f>BB86</f>
        <v>10000</v>
      </c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2">
        <f>BX86</f>
        <v>9900</v>
      </c>
      <c r="BY85" s="42"/>
      <c r="BZ85" s="42"/>
      <c r="CA85" s="42"/>
      <c r="CB85" s="42"/>
      <c r="CC85" s="42"/>
      <c r="CD85" s="42"/>
      <c r="CE85" s="42"/>
      <c r="CF85" s="42">
        <f t="shared" si="8"/>
        <v>100</v>
      </c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19">
        <f t="shared" si="4"/>
        <v>99</v>
      </c>
    </row>
    <row r="86" spans="1:103" s="19" customFormat="1" ht="28.5" customHeight="1">
      <c r="A86" s="79" t="s">
        <v>279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65" t="s">
        <v>210</v>
      </c>
      <c r="AG86" s="65"/>
      <c r="AH86" s="65"/>
      <c r="AI86" s="65"/>
      <c r="AJ86" s="65"/>
      <c r="AK86" s="65"/>
      <c r="AL86" s="40" t="s">
        <v>126</v>
      </c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1">
        <v>10000</v>
      </c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2">
        <v>9900</v>
      </c>
      <c r="BY86" s="42"/>
      <c r="BZ86" s="42"/>
      <c r="CA86" s="42"/>
      <c r="CB86" s="42"/>
      <c r="CC86" s="42"/>
      <c r="CD86" s="42"/>
      <c r="CE86" s="42"/>
      <c r="CF86" s="42">
        <f t="shared" si="8"/>
        <v>100</v>
      </c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19">
        <f t="shared" si="4"/>
        <v>99</v>
      </c>
    </row>
    <row r="87" spans="1:103" s="19" customFormat="1" ht="30" customHeight="1">
      <c r="A87" s="75" t="s">
        <v>66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65" t="s">
        <v>210</v>
      </c>
      <c r="AG87" s="65"/>
      <c r="AH87" s="65"/>
      <c r="AI87" s="65"/>
      <c r="AJ87" s="65"/>
      <c r="AK87" s="65"/>
      <c r="AL87" s="65" t="s">
        <v>67</v>
      </c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6">
        <f>BB88+BB103</f>
        <v>14408400</v>
      </c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7">
        <f>BX88</f>
        <v>12992379.4</v>
      </c>
      <c r="BY87" s="67"/>
      <c r="BZ87" s="67"/>
      <c r="CA87" s="67"/>
      <c r="CB87" s="67"/>
      <c r="CC87" s="67"/>
      <c r="CD87" s="67"/>
      <c r="CE87" s="67"/>
      <c r="CF87" s="67">
        <f t="shared" si="8"/>
        <v>1416020.5999999996</v>
      </c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19">
        <f t="shared" si="4"/>
        <v>90.17225646150857</v>
      </c>
    </row>
    <row r="88" spans="1:103" s="19" customFormat="1" ht="42" customHeight="1">
      <c r="A88" s="80" t="s">
        <v>68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65" t="s">
        <v>210</v>
      </c>
      <c r="AG88" s="65"/>
      <c r="AH88" s="65"/>
      <c r="AI88" s="65"/>
      <c r="AJ88" s="65"/>
      <c r="AK88" s="65"/>
      <c r="AL88" s="65" t="s">
        <v>69</v>
      </c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6">
        <f>BB95+BB100+BB93</f>
        <v>14561000</v>
      </c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7">
        <f>BX95+BX100+BX93</f>
        <v>12992379.4</v>
      </c>
      <c r="BY88" s="67"/>
      <c r="BZ88" s="67"/>
      <c r="CA88" s="67"/>
      <c r="CB88" s="67"/>
      <c r="CC88" s="67"/>
      <c r="CD88" s="67"/>
      <c r="CE88" s="67"/>
      <c r="CF88" s="67">
        <f t="shared" si="8"/>
        <v>1568620.5999999996</v>
      </c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19">
        <f t="shared" si="4"/>
        <v>89.22724675503056</v>
      </c>
    </row>
    <row r="89" spans="1:103" s="19" customFormat="1" ht="77.25" customHeight="1" hidden="1">
      <c r="A89" s="78" t="s">
        <v>70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65" t="s">
        <v>210</v>
      </c>
      <c r="AG89" s="65"/>
      <c r="AH89" s="65"/>
      <c r="AI89" s="65"/>
      <c r="AJ89" s="65"/>
      <c r="AK89" s="65"/>
      <c r="AL89" s="65" t="s">
        <v>71</v>
      </c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6" t="str">
        <f>BB90</f>
        <v>-</v>
      </c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7">
        <f>BX90</f>
        <v>0</v>
      </c>
      <c r="BY89" s="67"/>
      <c r="BZ89" s="67"/>
      <c r="CA89" s="67"/>
      <c r="CB89" s="67"/>
      <c r="CC89" s="67"/>
      <c r="CD89" s="67"/>
      <c r="CE89" s="67"/>
      <c r="CF89" s="67" t="str">
        <f>BB89</f>
        <v>-</v>
      </c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19" t="e">
        <f t="shared" si="4"/>
        <v>#VALUE!</v>
      </c>
    </row>
    <row r="90" spans="1:103" s="19" customFormat="1" ht="77.25" customHeight="1" hidden="1">
      <c r="A90" s="39" t="s">
        <v>72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0" t="s">
        <v>210</v>
      </c>
      <c r="AG90" s="40"/>
      <c r="AH90" s="40"/>
      <c r="AI90" s="40"/>
      <c r="AJ90" s="40"/>
      <c r="AK90" s="40"/>
      <c r="AL90" s="40" t="s">
        <v>73</v>
      </c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1" t="str">
        <f>BB91</f>
        <v>-</v>
      </c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2"/>
      <c r="BY90" s="42"/>
      <c r="BZ90" s="42"/>
      <c r="CA90" s="42"/>
      <c r="CB90" s="42"/>
      <c r="CC90" s="42"/>
      <c r="CD90" s="42"/>
      <c r="CE90" s="42"/>
      <c r="CF90" s="67" t="str">
        <f>BB90</f>
        <v>-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19" t="e">
        <f t="shared" si="4"/>
        <v>#VALUE!</v>
      </c>
    </row>
    <row r="91" spans="1:103" s="19" customFormat="1" ht="77.25" customHeight="1" hidden="1">
      <c r="A91" s="39" t="s">
        <v>74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0" t="s">
        <v>210</v>
      </c>
      <c r="AG91" s="40"/>
      <c r="AH91" s="40"/>
      <c r="AI91" s="40"/>
      <c r="AJ91" s="40"/>
      <c r="AK91" s="40"/>
      <c r="AL91" s="40" t="s">
        <v>75</v>
      </c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1" t="s">
        <v>52</v>
      </c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2"/>
      <c r="BY91" s="42"/>
      <c r="BZ91" s="42"/>
      <c r="CA91" s="42"/>
      <c r="CB91" s="42"/>
      <c r="CC91" s="42"/>
      <c r="CD91" s="42"/>
      <c r="CE91" s="42"/>
      <c r="CF91" s="67" t="str">
        <f>BB91</f>
        <v>-</v>
      </c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19" t="e">
        <f t="shared" si="4"/>
        <v>#VALUE!</v>
      </c>
    </row>
    <row r="92" spans="1:103" s="26" customFormat="1" ht="36" customHeight="1">
      <c r="A92" s="35" t="s">
        <v>355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6" t="s">
        <v>210</v>
      </c>
      <c r="AG92" s="36"/>
      <c r="AH92" s="36"/>
      <c r="AI92" s="36"/>
      <c r="AJ92" s="36"/>
      <c r="AK92" s="36"/>
      <c r="AL92" s="36" t="s">
        <v>356</v>
      </c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7">
        <f>BB93</f>
        <v>428800</v>
      </c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8">
        <f>BX93</f>
        <v>200000</v>
      </c>
      <c r="BY92" s="38"/>
      <c r="BZ92" s="38"/>
      <c r="CA92" s="38"/>
      <c r="CB92" s="38"/>
      <c r="CC92" s="38"/>
      <c r="CD92" s="38"/>
      <c r="CE92" s="38"/>
      <c r="CF92" s="38">
        <f>BB92-BX92</f>
        <v>228800</v>
      </c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26">
        <f>BX92/BB92*100</f>
        <v>46.64179104477612</v>
      </c>
    </row>
    <row r="93" spans="1:103" s="26" customFormat="1" ht="27" customHeight="1">
      <c r="A93" s="47" t="s">
        <v>357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4" t="s">
        <v>210</v>
      </c>
      <c r="AG93" s="44"/>
      <c r="AH93" s="44"/>
      <c r="AI93" s="44"/>
      <c r="AJ93" s="44"/>
      <c r="AK93" s="44"/>
      <c r="AL93" s="44" t="s">
        <v>358</v>
      </c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5">
        <f>BB94</f>
        <v>428800</v>
      </c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6">
        <f>BX94</f>
        <v>200000</v>
      </c>
      <c r="BY93" s="46"/>
      <c r="BZ93" s="46"/>
      <c r="CA93" s="46"/>
      <c r="CB93" s="46"/>
      <c r="CC93" s="46"/>
      <c r="CD93" s="46"/>
      <c r="CE93" s="46"/>
      <c r="CF93" s="46">
        <f>BB93-BX93</f>
        <v>228800</v>
      </c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26">
        <f>BX93/BB93*100</f>
        <v>46.64179104477612</v>
      </c>
    </row>
    <row r="94" spans="1:103" s="26" customFormat="1" ht="33" customHeight="1">
      <c r="A94" s="47" t="s">
        <v>359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4" t="s">
        <v>210</v>
      </c>
      <c r="AG94" s="44"/>
      <c r="AH94" s="44"/>
      <c r="AI94" s="44"/>
      <c r="AJ94" s="44"/>
      <c r="AK94" s="44"/>
      <c r="AL94" s="44" t="s">
        <v>358</v>
      </c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5">
        <v>428800</v>
      </c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6">
        <v>200000</v>
      </c>
      <c r="BY94" s="46"/>
      <c r="BZ94" s="46"/>
      <c r="CA94" s="46"/>
      <c r="CB94" s="46"/>
      <c r="CC94" s="46"/>
      <c r="CD94" s="46"/>
      <c r="CE94" s="46"/>
      <c r="CF94" s="46">
        <f>BB94-BX94</f>
        <v>228800</v>
      </c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26">
        <f>BX94/BB94*100</f>
        <v>46.64179104477612</v>
      </c>
    </row>
    <row r="95" spans="1:103" s="19" customFormat="1" ht="33" customHeight="1">
      <c r="A95" s="78" t="s">
        <v>76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65" t="s">
        <v>210</v>
      </c>
      <c r="AG95" s="65"/>
      <c r="AH95" s="65"/>
      <c r="AI95" s="65"/>
      <c r="AJ95" s="65"/>
      <c r="AK95" s="65"/>
      <c r="AL95" s="65" t="s">
        <v>77</v>
      </c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6">
        <f>BB96+BB98</f>
        <v>524700</v>
      </c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7">
        <f>BX96+BX98</f>
        <v>524700</v>
      </c>
      <c r="BY95" s="67"/>
      <c r="BZ95" s="67"/>
      <c r="CA95" s="67"/>
      <c r="CB95" s="67"/>
      <c r="CC95" s="67"/>
      <c r="CD95" s="67"/>
      <c r="CE95" s="67"/>
      <c r="CF95" s="67" t="s">
        <v>52</v>
      </c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19">
        <f t="shared" si="4"/>
        <v>100</v>
      </c>
    </row>
    <row r="96" spans="1:103" s="19" customFormat="1" ht="42.75" customHeight="1">
      <c r="A96" s="39" t="s">
        <v>78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0" t="s">
        <v>210</v>
      </c>
      <c r="AG96" s="40"/>
      <c r="AH96" s="40"/>
      <c r="AI96" s="40"/>
      <c r="AJ96" s="40"/>
      <c r="AK96" s="40"/>
      <c r="AL96" s="40" t="s">
        <v>79</v>
      </c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1">
        <f>BB97</f>
        <v>524500</v>
      </c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2">
        <f>BX97</f>
        <v>524500</v>
      </c>
      <c r="BY96" s="42"/>
      <c r="BZ96" s="42"/>
      <c r="CA96" s="42"/>
      <c r="CB96" s="42"/>
      <c r="CC96" s="42"/>
      <c r="CD96" s="42"/>
      <c r="CE96" s="42"/>
      <c r="CF96" s="42" t="s">
        <v>52</v>
      </c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19">
        <f t="shared" si="4"/>
        <v>100</v>
      </c>
    </row>
    <row r="97" spans="1:103" s="19" customFormat="1" ht="47.25" customHeight="1">
      <c r="A97" s="39" t="s">
        <v>281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0" t="s">
        <v>210</v>
      </c>
      <c r="AG97" s="40"/>
      <c r="AH97" s="40"/>
      <c r="AI97" s="40"/>
      <c r="AJ97" s="40"/>
      <c r="AK97" s="40"/>
      <c r="AL97" s="40" t="s">
        <v>80</v>
      </c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1">
        <v>524500</v>
      </c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2">
        <v>524500</v>
      </c>
      <c r="BY97" s="42"/>
      <c r="BZ97" s="42"/>
      <c r="CA97" s="42"/>
      <c r="CB97" s="42"/>
      <c r="CC97" s="42"/>
      <c r="CD97" s="42"/>
      <c r="CE97" s="42"/>
      <c r="CF97" s="42" t="s">
        <v>52</v>
      </c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19">
        <f t="shared" si="4"/>
        <v>100</v>
      </c>
    </row>
    <row r="98" spans="1:103" s="20" customFormat="1" ht="41.25" customHeight="1">
      <c r="A98" s="78" t="s">
        <v>117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65" t="s">
        <v>210</v>
      </c>
      <c r="AG98" s="65"/>
      <c r="AH98" s="65"/>
      <c r="AI98" s="65"/>
      <c r="AJ98" s="65"/>
      <c r="AK98" s="65"/>
      <c r="AL98" s="65" t="s">
        <v>118</v>
      </c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6">
        <f>BB99</f>
        <v>200</v>
      </c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7">
        <f>BX99</f>
        <v>200</v>
      </c>
      <c r="BY98" s="67"/>
      <c r="BZ98" s="67"/>
      <c r="CA98" s="67"/>
      <c r="CB98" s="67"/>
      <c r="CC98" s="67"/>
      <c r="CD98" s="67"/>
      <c r="CE98" s="67"/>
      <c r="CF98" s="67" t="s">
        <v>52</v>
      </c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20">
        <f t="shared" si="4"/>
        <v>100</v>
      </c>
    </row>
    <row r="99" spans="1:103" s="19" customFormat="1" ht="45" customHeight="1">
      <c r="A99" s="39" t="s">
        <v>280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0" t="s">
        <v>210</v>
      </c>
      <c r="AG99" s="40"/>
      <c r="AH99" s="40"/>
      <c r="AI99" s="40"/>
      <c r="AJ99" s="40"/>
      <c r="AK99" s="40"/>
      <c r="AL99" s="40" t="s">
        <v>116</v>
      </c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1">
        <v>200</v>
      </c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2">
        <v>200</v>
      </c>
      <c r="BY99" s="42"/>
      <c r="BZ99" s="42"/>
      <c r="CA99" s="42"/>
      <c r="CB99" s="42"/>
      <c r="CC99" s="42"/>
      <c r="CD99" s="42"/>
      <c r="CE99" s="42"/>
      <c r="CF99" s="42" t="s">
        <v>52</v>
      </c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19">
        <f t="shared" si="4"/>
        <v>100</v>
      </c>
    </row>
    <row r="100" spans="1:103" s="19" customFormat="1" ht="23.25" customHeight="1">
      <c r="A100" s="78" t="s">
        <v>81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65" t="s">
        <v>210</v>
      </c>
      <c r="AG100" s="65"/>
      <c r="AH100" s="65"/>
      <c r="AI100" s="65"/>
      <c r="AJ100" s="65"/>
      <c r="AK100" s="65"/>
      <c r="AL100" s="65" t="s">
        <v>82</v>
      </c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6">
        <f>BB101</f>
        <v>13607500</v>
      </c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7">
        <f>BX101</f>
        <v>12267679.4</v>
      </c>
      <c r="BY100" s="67"/>
      <c r="BZ100" s="67"/>
      <c r="CA100" s="67"/>
      <c r="CB100" s="67"/>
      <c r="CC100" s="67"/>
      <c r="CD100" s="67"/>
      <c r="CE100" s="67"/>
      <c r="CF100" s="67">
        <f>BB100-BX100</f>
        <v>1339820.5999999996</v>
      </c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19">
        <f t="shared" si="4"/>
        <v>90.15380782656624</v>
      </c>
    </row>
    <row r="101" spans="1:103" s="19" customFormat="1" ht="34.5" customHeight="1">
      <c r="A101" s="39" t="s">
        <v>83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0" t="s">
        <v>210</v>
      </c>
      <c r="AG101" s="40"/>
      <c r="AH101" s="40"/>
      <c r="AI101" s="40"/>
      <c r="AJ101" s="40"/>
      <c r="AK101" s="40"/>
      <c r="AL101" s="40" t="s">
        <v>84</v>
      </c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1">
        <f>BB102</f>
        <v>13607500</v>
      </c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2">
        <f>BX102</f>
        <v>12267679.4</v>
      </c>
      <c r="BY101" s="42"/>
      <c r="BZ101" s="42"/>
      <c r="CA101" s="42"/>
      <c r="CB101" s="42"/>
      <c r="CC101" s="42"/>
      <c r="CD101" s="42"/>
      <c r="CE101" s="42"/>
      <c r="CF101" s="42">
        <f>BB101-BX101</f>
        <v>1339820.5999999996</v>
      </c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19">
        <f t="shared" si="4"/>
        <v>90.15380782656624</v>
      </c>
    </row>
    <row r="102" spans="1:103" s="19" customFormat="1" ht="33.75" customHeight="1">
      <c r="A102" s="39" t="s">
        <v>282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0" t="s">
        <v>210</v>
      </c>
      <c r="AG102" s="40"/>
      <c r="AH102" s="40"/>
      <c r="AI102" s="40"/>
      <c r="AJ102" s="40"/>
      <c r="AK102" s="40"/>
      <c r="AL102" s="40" t="s">
        <v>85</v>
      </c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1">
        <v>13607500</v>
      </c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2">
        <v>12267679.4</v>
      </c>
      <c r="BY102" s="42"/>
      <c r="BZ102" s="42"/>
      <c r="CA102" s="42"/>
      <c r="CB102" s="42"/>
      <c r="CC102" s="42"/>
      <c r="CD102" s="42"/>
      <c r="CE102" s="42"/>
      <c r="CF102" s="42">
        <f>BB102-BX102</f>
        <v>1339820.5999999996</v>
      </c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19">
        <f t="shared" si="4"/>
        <v>90.15380782656624</v>
      </c>
    </row>
    <row r="103" spans="1:103" s="19" customFormat="1" ht="39.75" customHeight="1">
      <c r="A103" s="39" t="s">
        <v>351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0" t="s">
        <v>210</v>
      </c>
      <c r="AG103" s="40"/>
      <c r="AH103" s="40"/>
      <c r="AI103" s="40"/>
      <c r="AJ103" s="40"/>
      <c r="AK103" s="40"/>
      <c r="AL103" s="40" t="s">
        <v>354</v>
      </c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1">
        <v>-152600</v>
      </c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2" t="s">
        <v>52</v>
      </c>
      <c r="BY103" s="42"/>
      <c r="BZ103" s="42"/>
      <c r="CA103" s="42"/>
      <c r="CB103" s="42"/>
      <c r="CC103" s="42"/>
      <c r="CD103" s="42"/>
      <c r="CE103" s="42"/>
      <c r="CF103" s="42">
        <f>BB103</f>
        <v>-152600</v>
      </c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19" t="e">
        <f t="shared" si="4"/>
        <v>#VALUE!</v>
      </c>
    </row>
    <row r="104" spans="1:103" s="19" customFormat="1" ht="48" customHeight="1">
      <c r="A104" s="39" t="s">
        <v>352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0" t="s">
        <v>210</v>
      </c>
      <c r="AG104" s="40"/>
      <c r="AH104" s="40"/>
      <c r="AI104" s="40"/>
      <c r="AJ104" s="40"/>
      <c r="AK104" s="40"/>
      <c r="AL104" s="40" t="s">
        <v>353</v>
      </c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1">
        <v>-152600</v>
      </c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2" t="s">
        <v>52</v>
      </c>
      <c r="BY104" s="42"/>
      <c r="BZ104" s="42"/>
      <c r="CA104" s="42"/>
      <c r="CB104" s="42"/>
      <c r="CC104" s="42"/>
      <c r="CD104" s="42"/>
      <c r="CE104" s="42"/>
      <c r="CF104" s="42">
        <f>BB104</f>
        <v>-152600</v>
      </c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19" t="e">
        <f>BX104/BB104*100</f>
        <v>#VALUE!</v>
      </c>
    </row>
    <row r="105" ht="12.75">
      <c r="CY105" s="2" t="e">
        <f t="shared" si="4"/>
        <v>#DIV/0!</v>
      </c>
    </row>
  </sheetData>
  <sheetProtection/>
  <mergeCells count="573">
    <mergeCell ref="A75:AE75"/>
    <mergeCell ref="AF75:AK75"/>
    <mergeCell ref="AL75:BA75"/>
    <mergeCell ref="BB75:BW75"/>
    <mergeCell ref="BX75:CE75"/>
    <mergeCell ref="CF75:CX75"/>
    <mergeCell ref="A74:AE74"/>
    <mergeCell ref="AF74:AK74"/>
    <mergeCell ref="AL74:BA74"/>
    <mergeCell ref="BB74:BW74"/>
    <mergeCell ref="BX74:CE74"/>
    <mergeCell ref="CF74:CX74"/>
    <mergeCell ref="A73:AE73"/>
    <mergeCell ref="AF73:AK73"/>
    <mergeCell ref="AL73:BA73"/>
    <mergeCell ref="BB73:BW73"/>
    <mergeCell ref="BX73:CE73"/>
    <mergeCell ref="CF73:CX73"/>
    <mergeCell ref="A53:AE53"/>
    <mergeCell ref="AF53:AK53"/>
    <mergeCell ref="AL53:BA53"/>
    <mergeCell ref="BB53:BW53"/>
    <mergeCell ref="BX53:CE53"/>
    <mergeCell ref="CF53:CX53"/>
    <mergeCell ref="BX62:CE62"/>
    <mergeCell ref="CF62:CX62"/>
    <mergeCell ref="BX60:CE60"/>
    <mergeCell ref="CF60:CX60"/>
    <mergeCell ref="BX66:CE66"/>
    <mergeCell ref="BX50:CE50"/>
    <mergeCell ref="CF50:CX50"/>
    <mergeCell ref="CF65:CX65"/>
    <mergeCell ref="BX56:CE56"/>
    <mergeCell ref="CF56:CX56"/>
    <mergeCell ref="CF66:CX66"/>
    <mergeCell ref="BX51:CE51"/>
    <mergeCell ref="CF51:CX51"/>
    <mergeCell ref="BX55:CE55"/>
    <mergeCell ref="AL25:BA25"/>
    <mergeCell ref="BB25:BW25"/>
    <mergeCell ref="CF44:CX44"/>
    <mergeCell ref="BX46:CE46"/>
    <mergeCell ref="CF46:CX46"/>
    <mergeCell ref="BX45:CE45"/>
    <mergeCell ref="CF45:CX45"/>
    <mergeCell ref="BB76:BW76"/>
    <mergeCell ref="AF24:AK24"/>
    <mergeCell ref="AL24:BA24"/>
    <mergeCell ref="BB24:BW24"/>
    <mergeCell ref="AF57:AK57"/>
    <mergeCell ref="BB49:BW49"/>
    <mergeCell ref="AL36:BA36"/>
    <mergeCell ref="BB36:BW36"/>
    <mergeCell ref="BB26:BW26"/>
    <mergeCell ref="AL46:BA46"/>
    <mergeCell ref="BB2:CX2"/>
    <mergeCell ref="AL63:BA63"/>
    <mergeCell ref="BB63:BW63"/>
    <mergeCell ref="AL66:BA66"/>
    <mergeCell ref="BB66:BW66"/>
    <mergeCell ref="AL64:BA64"/>
    <mergeCell ref="BB64:BW64"/>
    <mergeCell ref="BX37:CE37"/>
    <mergeCell ref="CF43:CX43"/>
    <mergeCell ref="BX42:CE42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BB42:BW42"/>
    <mergeCell ref="AL44:BA44"/>
    <mergeCell ref="AL31:BA31"/>
    <mergeCell ref="BB31:BW31"/>
    <mergeCell ref="AL35:BA35"/>
    <mergeCell ref="BB35:BW35"/>
    <mergeCell ref="AL34:BA34"/>
    <mergeCell ref="BB34:BW34"/>
    <mergeCell ref="AL37:BA37"/>
    <mergeCell ref="BB37:BW37"/>
    <mergeCell ref="BX85:CE85"/>
    <mergeCell ref="CF85:CX85"/>
    <mergeCell ref="BX89:CE89"/>
    <mergeCell ref="BX27:CE27"/>
    <mergeCell ref="CF27:CX27"/>
    <mergeCell ref="CF42:CX42"/>
    <mergeCell ref="CF37:CX37"/>
    <mergeCell ref="BX29:CE29"/>
    <mergeCell ref="CF29:CX29"/>
    <mergeCell ref="CF63:CX63"/>
    <mergeCell ref="AL81:BA81"/>
    <mergeCell ref="BB81:BW81"/>
    <mergeCell ref="AL88:BA88"/>
    <mergeCell ref="BB88:BW88"/>
    <mergeCell ref="A89:AE89"/>
    <mergeCell ref="AF89:AK89"/>
    <mergeCell ref="AL89:BA89"/>
    <mergeCell ref="BB89:BW89"/>
    <mergeCell ref="A82:AE82"/>
    <mergeCell ref="AF82:AK82"/>
    <mergeCell ref="CF89:CX89"/>
    <mergeCell ref="BX88:CE88"/>
    <mergeCell ref="CF88:CX88"/>
    <mergeCell ref="BX86:CE86"/>
    <mergeCell ref="CF86:CX86"/>
    <mergeCell ref="BX87:CE87"/>
    <mergeCell ref="CF87:CX87"/>
    <mergeCell ref="BX82:CE82"/>
    <mergeCell ref="CF82:CX82"/>
    <mergeCell ref="AL79:BA79"/>
    <mergeCell ref="BB79:BW79"/>
    <mergeCell ref="BX81:CE81"/>
    <mergeCell ref="CF81:CX81"/>
    <mergeCell ref="BX79:CE79"/>
    <mergeCell ref="CF79:CX79"/>
    <mergeCell ref="AL82:BA82"/>
    <mergeCell ref="BB82:BW82"/>
    <mergeCell ref="BX76:CE76"/>
    <mergeCell ref="CF76:CX76"/>
    <mergeCell ref="A61:AE61"/>
    <mergeCell ref="AF61:AK61"/>
    <mergeCell ref="AL65:BA65"/>
    <mergeCell ref="BB65:BW65"/>
    <mergeCell ref="AL67:BA67"/>
    <mergeCell ref="BB67:BW67"/>
    <mergeCell ref="AL68:BA68"/>
    <mergeCell ref="BX65:CE65"/>
    <mergeCell ref="A65:AE65"/>
    <mergeCell ref="AF65:AK65"/>
    <mergeCell ref="BB68:BW68"/>
    <mergeCell ref="AL76:BA76"/>
    <mergeCell ref="A68:AE68"/>
    <mergeCell ref="AF68:AK68"/>
    <mergeCell ref="A66:AE66"/>
    <mergeCell ref="AF66:AK66"/>
    <mergeCell ref="A67:AE67"/>
    <mergeCell ref="AF67:AK67"/>
    <mergeCell ref="BP5:BS5"/>
    <mergeCell ref="A8:AQ8"/>
    <mergeCell ref="AR8:BY8"/>
    <mergeCell ref="BX48:CE48"/>
    <mergeCell ref="BB44:BW44"/>
    <mergeCell ref="AL43:BA43"/>
    <mergeCell ref="BB43:BW43"/>
    <mergeCell ref="AL42:BA42"/>
    <mergeCell ref="AL45:BA45"/>
    <mergeCell ref="BB45:BW45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24:CX24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AL22:BA22"/>
    <mergeCell ref="BB22:BW22"/>
    <mergeCell ref="AL33:BA33"/>
    <mergeCell ref="BB33:BW33"/>
    <mergeCell ref="AL23:BA23"/>
    <mergeCell ref="BB23:BW23"/>
    <mergeCell ref="AL26:BA26"/>
    <mergeCell ref="AL32:BA32"/>
    <mergeCell ref="BB32:BW32"/>
    <mergeCell ref="BX23:CE23"/>
    <mergeCell ref="CF23:CX23"/>
    <mergeCell ref="BX32:CE32"/>
    <mergeCell ref="CF32:CX32"/>
    <mergeCell ref="BX24:CE24"/>
    <mergeCell ref="BX22:CE22"/>
    <mergeCell ref="CF22:CX22"/>
    <mergeCell ref="BX26:CE26"/>
    <mergeCell ref="BX30:CE30"/>
    <mergeCell ref="CF30:CX30"/>
    <mergeCell ref="A23:AE23"/>
    <mergeCell ref="AF23:AK23"/>
    <mergeCell ref="A24:AE24"/>
    <mergeCell ref="A25:AE25"/>
    <mergeCell ref="AF25:AK25"/>
    <mergeCell ref="CF33:CX33"/>
    <mergeCell ref="BX33:CE33"/>
    <mergeCell ref="CF26:CX26"/>
    <mergeCell ref="BX25:CE25"/>
    <mergeCell ref="CF25:CX25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31:AE31"/>
    <mergeCell ref="AF31:AK31"/>
    <mergeCell ref="A30:AE30"/>
    <mergeCell ref="AF30:AK30"/>
    <mergeCell ref="A22:AE22"/>
    <mergeCell ref="AF22:AK22"/>
    <mergeCell ref="A28:AE28"/>
    <mergeCell ref="AF28:AK28"/>
    <mergeCell ref="A26:AE26"/>
    <mergeCell ref="AF26:AK26"/>
    <mergeCell ref="A64:AE64"/>
    <mergeCell ref="AF64:AK64"/>
    <mergeCell ref="A62:AE62"/>
    <mergeCell ref="AF62:AK62"/>
    <mergeCell ref="A63:AE63"/>
    <mergeCell ref="AF63:AK63"/>
    <mergeCell ref="A51:AE51"/>
    <mergeCell ref="AF51:AK51"/>
    <mergeCell ref="A48:AE48"/>
    <mergeCell ref="AF48:AK48"/>
    <mergeCell ref="A49:AE49"/>
    <mergeCell ref="AF49:AK49"/>
    <mergeCell ref="A50:AE50"/>
    <mergeCell ref="AF50:AK50"/>
    <mergeCell ref="A52:AE52"/>
    <mergeCell ref="AF52:AK52"/>
    <mergeCell ref="A54:AE54"/>
    <mergeCell ref="AF54:AK54"/>
    <mergeCell ref="A43:AE43"/>
    <mergeCell ref="AF43:AK43"/>
    <mergeCell ref="A44:AE44"/>
    <mergeCell ref="AF44:AK44"/>
    <mergeCell ref="A45:AE45"/>
    <mergeCell ref="AF45:AK45"/>
    <mergeCell ref="A60:AE60"/>
    <mergeCell ref="AF60:AK60"/>
    <mergeCell ref="A46:AE46"/>
    <mergeCell ref="AF46:AK46"/>
    <mergeCell ref="A57:AE57"/>
    <mergeCell ref="A47:AE47"/>
    <mergeCell ref="AF47:AK47"/>
    <mergeCell ref="A59:AE59"/>
    <mergeCell ref="A55:AE55"/>
    <mergeCell ref="AF55:AK55"/>
    <mergeCell ref="A76:AE76"/>
    <mergeCell ref="AF76:AK76"/>
    <mergeCell ref="A81:AE81"/>
    <mergeCell ref="AF81:AK81"/>
    <mergeCell ref="A79:AE79"/>
    <mergeCell ref="AF79:AK79"/>
    <mergeCell ref="A80:AE80"/>
    <mergeCell ref="AF80:AK80"/>
    <mergeCell ref="A77:AE77"/>
    <mergeCell ref="AF77:AK77"/>
    <mergeCell ref="A85:AE85"/>
    <mergeCell ref="AF85:AK85"/>
    <mergeCell ref="BX91:CE91"/>
    <mergeCell ref="CF91:CX91"/>
    <mergeCell ref="AL85:BA85"/>
    <mergeCell ref="BB85:BW85"/>
    <mergeCell ref="A87:AE87"/>
    <mergeCell ref="AF87:AK87"/>
    <mergeCell ref="AL87:BA87"/>
    <mergeCell ref="BB87:BW87"/>
    <mergeCell ref="AL95:BA95"/>
    <mergeCell ref="BB95:BW95"/>
    <mergeCell ref="A86:AE86"/>
    <mergeCell ref="AF86:AK86"/>
    <mergeCell ref="AL86:BA86"/>
    <mergeCell ref="BB86:BW86"/>
    <mergeCell ref="A88:AE88"/>
    <mergeCell ref="AF88:AK88"/>
    <mergeCell ref="A95:AE95"/>
    <mergeCell ref="AF95:AK95"/>
    <mergeCell ref="AL90:BA90"/>
    <mergeCell ref="BB90:BW90"/>
    <mergeCell ref="AL91:BA91"/>
    <mergeCell ref="BB91:BW91"/>
    <mergeCell ref="A90:AE90"/>
    <mergeCell ref="AF90:AK90"/>
    <mergeCell ref="A91:AE91"/>
    <mergeCell ref="AF91:AK91"/>
    <mergeCell ref="BX90:CE90"/>
    <mergeCell ref="CF90:CX90"/>
    <mergeCell ref="BX97:CE97"/>
    <mergeCell ref="CF97:CX97"/>
    <mergeCell ref="BX96:CE96"/>
    <mergeCell ref="BX95:CE95"/>
    <mergeCell ref="CF95:CX95"/>
    <mergeCell ref="CF96:CX96"/>
    <mergeCell ref="AL96:BA96"/>
    <mergeCell ref="BB96:BW96"/>
    <mergeCell ref="A96:AE96"/>
    <mergeCell ref="AF96:AK96"/>
    <mergeCell ref="BX98:CE98"/>
    <mergeCell ref="CF98:CX98"/>
    <mergeCell ref="AL98:BA98"/>
    <mergeCell ref="BB98:BW98"/>
    <mergeCell ref="AL97:BA97"/>
    <mergeCell ref="BB97:BW97"/>
    <mergeCell ref="BX99:CE99"/>
    <mergeCell ref="CF99:CX99"/>
    <mergeCell ref="AL100:BA100"/>
    <mergeCell ref="BB100:BW100"/>
    <mergeCell ref="AL99:BA99"/>
    <mergeCell ref="BB99:BW99"/>
    <mergeCell ref="AL102:BA102"/>
    <mergeCell ref="BB102:BW102"/>
    <mergeCell ref="AL101:BA101"/>
    <mergeCell ref="BB101:BW101"/>
    <mergeCell ref="BX100:CE100"/>
    <mergeCell ref="CF100:CX100"/>
    <mergeCell ref="BX102:CE102"/>
    <mergeCell ref="CF102:CX102"/>
    <mergeCell ref="BX101:CE101"/>
    <mergeCell ref="CF101:CX101"/>
    <mergeCell ref="A102:AE102"/>
    <mergeCell ref="AF102:AK102"/>
    <mergeCell ref="A98:AE98"/>
    <mergeCell ref="AF98:AK98"/>
    <mergeCell ref="A101:AE101"/>
    <mergeCell ref="AF101:AK101"/>
    <mergeCell ref="A99:AE99"/>
    <mergeCell ref="AF99:AK99"/>
    <mergeCell ref="A100:AE100"/>
    <mergeCell ref="AF100:AK100"/>
    <mergeCell ref="A97:AE97"/>
    <mergeCell ref="AF97:AK97"/>
    <mergeCell ref="A35:AE35"/>
    <mergeCell ref="AF35:AK35"/>
    <mergeCell ref="A36:AE36"/>
    <mergeCell ref="AF36:AK36"/>
    <mergeCell ref="A56:AE56"/>
    <mergeCell ref="AF56:AK56"/>
    <mergeCell ref="AF42:AK42"/>
    <mergeCell ref="AF59:AK59"/>
    <mergeCell ref="A37:AE37"/>
    <mergeCell ref="AF37:AK37"/>
    <mergeCell ref="A33:AE33"/>
    <mergeCell ref="AF33:AK33"/>
    <mergeCell ref="A32:AE32"/>
    <mergeCell ref="AF32:AK32"/>
    <mergeCell ref="A34:AE34"/>
    <mergeCell ref="AF34:AK34"/>
    <mergeCell ref="BX54:CE54"/>
    <mergeCell ref="BX61:CE61"/>
    <mergeCell ref="CF61:CX61"/>
    <mergeCell ref="CF55:CX55"/>
    <mergeCell ref="BX57:CE57"/>
    <mergeCell ref="CF57:CX57"/>
    <mergeCell ref="BX68:CE68"/>
    <mergeCell ref="CF68:CX68"/>
    <mergeCell ref="BX67:CE67"/>
    <mergeCell ref="CF67:CX67"/>
    <mergeCell ref="BX44:CE44"/>
    <mergeCell ref="BX64:CE64"/>
    <mergeCell ref="CF49:CX49"/>
    <mergeCell ref="BX49:CE49"/>
    <mergeCell ref="CF59:CX59"/>
    <mergeCell ref="CF64:CX64"/>
    <mergeCell ref="BX63:CE63"/>
    <mergeCell ref="BX59:CE59"/>
    <mergeCell ref="CF54:CX54"/>
    <mergeCell ref="BX52:CE52"/>
    <mergeCell ref="AF39:AK39"/>
    <mergeCell ref="A38:AE38"/>
    <mergeCell ref="AF38:AK38"/>
    <mergeCell ref="A42:AE42"/>
    <mergeCell ref="A39:AE39"/>
    <mergeCell ref="BB55:BW55"/>
    <mergeCell ref="BX31:CE31"/>
    <mergeCell ref="CF31:CX31"/>
    <mergeCell ref="AL30:BA30"/>
    <mergeCell ref="BB30:BW30"/>
    <mergeCell ref="BX36:CE36"/>
    <mergeCell ref="CF36:CX36"/>
    <mergeCell ref="BX34:CE34"/>
    <mergeCell ref="CF34:CX34"/>
    <mergeCell ref="BX35:CE35"/>
    <mergeCell ref="CF35:CX35"/>
    <mergeCell ref="CF48:CX48"/>
    <mergeCell ref="BX47:CE47"/>
    <mergeCell ref="AL62:BA62"/>
    <mergeCell ref="BB62:BW62"/>
    <mergeCell ref="AL60:BA60"/>
    <mergeCell ref="BB60:BW60"/>
    <mergeCell ref="AL61:BA61"/>
    <mergeCell ref="BB61:BW61"/>
    <mergeCell ref="BB51:BW51"/>
    <mergeCell ref="CF52:CX52"/>
    <mergeCell ref="BX39:CE39"/>
    <mergeCell ref="CF39:CX39"/>
    <mergeCell ref="AL39:BA39"/>
    <mergeCell ref="BB39:BW39"/>
    <mergeCell ref="AL50:BA50"/>
    <mergeCell ref="BB50:BW50"/>
    <mergeCell ref="BB48:BW48"/>
    <mergeCell ref="AL48:BA48"/>
    <mergeCell ref="CF47:CX47"/>
    <mergeCell ref="BB46:BW46"/>
    <mergeCell ref="BX38:CE38"/>
    <mergeCell ref="CF38:CX38"/>
    <mergeCell ref="BX43:CE43"/>
    <mergeCell ref="AL56:BA56"/>
    <mergeCell ref="AL47:BA47"/>
    <mergeCell ref="BB47:BW47"/>
    <mergeCell ref="AL38:BA38"/>
    <mergeCell ref="BB38:BW38"/>
    <mergeCell ref="AL49:BA49"/>
    <mergeCell ref="AL51:BA51"/>
    <mergeCell ref="AL52:BA52"/>
    <mergeCell ref="BB52:BW52"/>
    <mergeCell ref="AL57:BA57"/>
    <mergeCell ref="BB57:BW57"/>
    <mergeCell ref="AL54:BA54"/>
    <mergeCell ref="BB54:BW54"/>
    <mergeCell ref="BB56:BW56"/>
    <mergeCell ref="AL55:BA55"/>
    <mergeCell ref="A58:AE58"/>
    <mergeCell ref="AF58:AK58"/>
    <mergeCell ref="AL58:BA58"/>
    <mergeCell ref="BB58:BW58"/>
    <mergeCell ref="BX58:CE58"/>
    <mergeCell ref="CF58:CX58"/>
    <mergeCell ref="AL80:BA80"/>
    <mergeCell ref="BB80:BW80"/>
    <mergeCell ref="BX80:CE80"/>
    <mergeCell ref="CF80:CX80"/>
    <mergeCell ref="AL28:BA28"/>
    <mergeCell ref="BB28:BW28"/>
    <mergeCell ref="BX28:CE28"/>
    <mergeCell ref="CF28:CX28"/>
    <mergeCell ref="AL59:BA59"/>
    <mergeCell ref="BB59:BW59"/>
    <mergeCell ref="A71:AE71"/>
    <mergeCell ref="AF71:AK71"/>
    <mergeCell ref="AL71:BA71"/>
    <mergeCell ref="BB71:BW71"/>
    <mergeCell ref="BX71:CE71"/>
    <mergeCell ref="CF71:CX71"/>
    <mergeCell ref="A72:AE72"/>
    <mergeCell ref="AF72:AK72"/>
    <mergeCell ref="AL72:BA72"/>
    <mergeCell ref="BB72:BW72"/>
    <mergeCell ref="BX72:CE72"/>
    <mergeCell ref="CF72:CX72"/>
    <mergeCell ref="A69:AE69"/>
    <mergeCell ref="AF69:AK69"/>
    <mergeCell ref="AL69:BA69"/>
    <mergeCell ref="BB69:BW69"/>
    <mergeCell ref="BX69:CE69"/>
    <mergeCell ref="CF69:CX69"/>
    <mergeCell ref="A70:AE70"/>
    <mergeCell ref="AF70:AK70"/>
    <mergeCell ref="AL70:BA70"/>
    <mergeCell ref="BB70:BW70"/>
    <mergeCell ref="BX70:CE70"/>
    <mergeCell ref="CF70:CX70"/>
    <mergeCell ref="A21:AE21"/>
    <mergeCell ref="AF21:AK21"/>
    <mergeCell ref="AL21:BA21"/>
    <mergeCell ref="BB21:BW21"/>
    <mergeCell ref="BX21:CE21"/>
    <mergeCell ref="CF21:CX21"/>
    <mergeCell ref="A40:AE40"/>
    <mergeCell ref="AF40:AK40"/>
    <mergeCell ref="AL40:BA40"/>
    <mergeCell ref="BB40:BW40"/>
    <mergeCell ref="BX40:CE40"/>
    <mergeCell ref="CF40:CX40"/>
    <mergeCell ref="AL77:BA77"/>
    <mergeCell ref="BB77:BW77"/>
    <mergeCell ref="BX77:CE77"/>
    <mergeCell ref="CF77:CX77"/>
    <mergeCell ref="A78:AE78"/>
    <mergeCell ref="AF78:AK78"/>
    <mergeCell ref="AL78:BA78"/>
    <mergeCell ref="BB78:BW78"/>
    <mergeCell ref="BX78:CE78"/>
    <mergeCell ref="CF78:CX78"/>
    <mergeCell ref="A41:AE41"/>
    <mergeCell ref="AF41:AK41"/>
    <mergeCell ref="AL41:BA41"/>
    <mergeCell ref="BB41:BW41"/>
    <mergeCell ref="BX41:CE41"/>
    <mergeCell ref="CF41:CX41"/>
    <mergeCell ref="A93:AE93"/>
    <mergeCell ref="AF93:AK93"/>
    <mergeCell ref="AL93:BA93"/>
    <mergeCell ref="BB93:BW93"/>
    <mergeCell ref="BX93:CE93"/>
    <mergeCell ref="CF93:CX93"/>
    <mergeCell ref="A94:AE94"/>
    <mergeCell ref="AF94:AK94"/>
    <mergeCell ref="AL94:BA94"/>
    <mergeCell ref="BB94:BW94"/>
    <mergeCell ref="BX94:CE94"/>
    <mergeCell ref="CF94:CX94"/>
    <mergeCell ref="A83:AE83"/>
    <mergeCell ref="AF83:AK83"/>
    <mergeCell ref="AL83:BA83"/>
    <mergeCell ref="BB83:BW83"/>
    <mergeCell ref="BX83:CE83"/>
    <mergeCell ref="CF83:CX83"/>
    <mergeCell ref="A84:AE84"/>
    <mergeCell ref="AF84:AK84"/>
    <mergeCell ref="AL84:BA84"/>
    <mergeCell ref="BB84:BW84"/>
    <mergeCell ref="BX84:CE84"/>
    <mergeCell ref="CF84:CX84"/>
    <mergeCell ref="A104:AE104"/>
    <mergeCell ref="AF104:AK104"/>
    <mergeCell ref="AL104:BA104"/>
    <mergeCell ref="BB104:BW104"/>
    <mergeCell ref="BX104:CE104"/>
    <mergeCell ref="CF104:CX104"/>
    <mergeCell ref="A103:AE103"/>
    <mergeCell ref="AF103:AK103"/>
    <mergeCell ref="AL103:BA103"/>
    <mergeCell ref="BB103:BW103"/>
    <mergeCell ref="BX103:CE103"/>
    <mergeCell ref="CF103:CX103"/>
    <mergeCell ref="A92:AE92"/>
    <mergeCell ref="AF92:AK92"/>
    <mergeCell ref="AL92:BA92"/>
    <mergeCell ref="BB92:BW92"/>
    <mergeCell ref="BX92:CE92"/>
    <mergeCell ref="CF92:CX92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5" r:id="rId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57" max="104" man="1"/>
    <brk id="86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71"/>
  <sheetViews>
    <sheetView view="pageBreakPreview" zoomScaleSheetLayoutView="100" zoomScalePageLayoutView="0" workbookViewId="0" topLeftCell="A53">
      <selection activeCell="BW55" sqref="BW55:CG55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86</v>
      </c>
    </row>
    <row r="2" spans="1:85" ht="12.75">
      <c r="A2" s="190" t="s">
        <v>87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121" t="s">
        <v>205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 t="s">
        <v>206</v>
      </c>
      <c r="AF4" s="121"/>
      <c r="AG4" s="121"/>
      <c r="AH4" s="121"/>
      <c r="AI4" s="121"/>
      <c r="AJ4" s="121"/>
      <c r="AK4" s="121" t="s">
        <v>88</v>
      </c>
      <c r="AL4" s="121"/>
      <c r="AM4" s="121"/>
      <c r="AN4" s="121"/>
      <c r="AO4" s="121"/>
      <c r="AP4" s="121"/>
      <c r="AQ4" s="121"/>
      <c r="AR4" s="121"/>
      <c r="AS4" s="121"/>
      <c r="AT4" s="121" t="s">
        <v>207</v>
      </c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 t="s">
        <v>208</v>
      </c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 t="s">
        <v>209</v>
      </c>
      <c r="BX4" s="121"/>
      <c r="BY4" s="121"/>
      <c r="BZ4" s="121"/>
      <c r="CA4" s="121"/>
      <c r="CB4" s="121"/>
      <c r="CC4" s="121"/>
      <c r="CD4" s="121"/>
      <c r="CE4" s="121"/>
      <c r="CF4" s="121"/>
      <c r="CG4" s="121"/>
    </row>
    <row r="5" spans="1:85" s="22" customFormat="1" ht="56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</row>
    <row r="6" spans="1:85" s="22" customFormat="1" ht="12.75">
      <c r="A6" s="119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>
        <v>2</v>
      </c>
      <c r="AF6" s="119"/>
      <c r="AG6" s="119"/>
      <c r="AH6" s="119"/>
      <c r="AI6" s="119"/>
      <c r="AJ6" s="119"/>
      <c r="AK6" s="119">
        <v>3</v>
      </c>
      <c r="AL6" s="119"/>
      <c r="AM6" s="119"/>
      <c r="AN6" s="119"/>
      <c r="AO6" s="119"/>
      <c r="AP6" s="119"/>
      <c r="AQ6" s="119"/>
      <c r="AR6" s="119"/>
      <c r="AS6" s="119"/>
      <c r="AT6" s="119">
        <v>4</v>
      </c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>
        <v>5</v>
      </c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>
        <v>6</v>
      </c>
      <c r="BX6" s="119"/>
      <c r="BY6" s="119"/>
      <c r="BZ6" s="119"/>
      <c r="CA6" s="119"/>
      <c r="CB6" s="119"/>
      <c r="CC6" s="119"/>
      <c r="CD6" s="119"/>
      <c r="CE6" s="119"/>
      <c r="CF6" s="119"/>
      <c r="CG6" s="119"/>
    </row>
    <row r="7" spans="1:129" s="20" customFormat="1" ht="32.25" customHeight="1">
      <c r="A7" s="82" t="s">
        <v>131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183" t="s">
        <v>89</v>
      </c>
      <c r="AF7" s="183"/>
      <c r="AG7" s="183"/>
      <c r="AH7" s="183"/>
      <c r="AI7" s="183"/>
      <c r="AJ7" s="183"/>
      <c r="AK7" s="187" t="s">
        <v>90</v>
      </c>
      <c r="AL7" s="188"/>
      <c r="AM7" s="188"/>
      <c r="AN7" s="188"/>
      <c r="AO7" s="188"/>
      <c r="AP7" s="188"/>
      <c r="AQ7" s="188"/>
      <c r="AR7" s="188"/>
      <c r="AS7" s="189"/>
      <c r="AT7" s="176">
        <f>SUM(AT8:BJ66)</f>
        <v>44993318.980000004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>
        <f>SUM(BK8:BV66)</f>
        <v>37198897.21000001</v>
      </c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>
        <f>AT7-BK7</f>
        <v>7794421.769999996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20">
        <f>BK7/AT7*100</f>
        <v>82.67649076196247</v>
      </c>
      <c r="CJ7" s="186"/>
      <c r="CK7" s="186"/>
      <c r="CL7" s="186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</row>
    <row r="8" spans="1:85" s="22" customFormat="1" ht="12.75">
      <c r="A8" s="191" t="s">
        <v>211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3"/>
      <c r="AE8" s="155">
        <v>200</v>
      </c>
      <c r="AF8" s="156"/>
      <c r="AG8" s="156"/>
      <c r="AH8" s="156"/>
      <c r="AI8" s="156"/>
      <c r="AJ8" s="157"/>
      <c r="AK8" s="161" t="s">
        <v>180</v>
      </c>
      <c r="AL8" s="162"/>
      <c r="AM8" s="162"/>
      <c r="AN8" s="162"/>
      <c r="AO8" s="162"/>
      <c r="AP8" s="162"/>
      <c r="AQ8" s="162"/>
      <c r="AR8" s="162"/>
      <c r="AS8" s="163"/>
      <c r="AT8" s="167">
        <v>722800</v>
      </c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9"/>
      <c r="BK8" s="167">
        <v>527900.28</v>
      </c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9"/>
      <c r="BW8" s="167">
        <f>AT8-BK8</f>
        <v>194899.71999999997</v>
      </c>
      <c r="BX8" s="168"/>
      <c r="BY8" s="168"/>
      <c r="BZ8" s="168"/>
      <c r="CA8" s="168"/>
      <c r="CB8" s="168"/>
      <c r="CC8" s="168"/>
      <c r="CD8" s="168"/>
      <c r="CE8" s="168"/>
      <c r="CF8" s="168"/>
      <c r="CG8" s="169"/>
    </row>
    <row r="9" spans="1:129" s="19" customFormat="1" ht="119.25" customHeight="1">
      <c r="A9" s="154" t="s">
        <v>179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8"/>
      <c r="AF9" s="159"/>
      <c r="AG9" s="159"/>
      <c r="AH9" s="159"/>
      <c r="AI9" s="159"/>
      <c r="AJ9" s="160"/>
      <c r="AK9" s="164"/>
      <c r="AL9" s="165"/>
      <c r="AM9" s="165"/>
      <c r="AN9" s="165"/>
      <c r="AO9" s="165"/>
      <c r="AP9" s="165"/>
      <c r="AQ9" s="165"/>
      <c r="AR9" s="165"/>
      <c r="AS9" s="166"/>
      <c r="AT9" s="170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2"/>
      <c r="BK9" s="170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2"/>
      <c r="BW9" s="170"/>
      <c r="BX9" s="171"/>
      <c r="BY9" s="171"/>
      <c r="BZ9" s="171"/>
      <c r="CA9" s="171"/>
      <c r="CB9" s="171"/>
      <c r="CC9" s="171"/>
      <c r="CD9" s="171"/>
      <c r="CE9" s="171"/>
      <c r="CF9" s="171"/>
      <c r="CG9" s="172"/>
      <c r="CH9" s="20">
        <f>BK8/AT8*100</f>
        <v>73.03545655783066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76" t="s">
        <v>181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148">
        <v>200</v>
      </c>
      <c r="AF10" s="148"/>
      <c r="AG10" s="148"/>
      <c r="AH10" s="148"/>
      <c r="AI10" s="148"/>
      <c r="AJ10" s="148"/>
      <c r="AK10" s="149" t="s">
        <v>182</v>
      </c>
      <c r="AL10" s="149"/>
      <c r="AM10" s="149"/>
      <c r="AN10" s="149"/>
      <c r="AO10" s="149"/>
      <c r="AP10" s="149"/>
      <c r="AQ10" s="149"/>
      <c r="AR10" s="149"/>
      <c r="AS10" s="149"/>
      <c r="AT10" s="147">
        <v>48900</v>
      </c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>
        <v>48712</v>
      </c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>
        <f>AT10-BK10</f>
        <v>188</v>
      </c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20">
        <f aca="true" t="shared" si="0" ref="CH10:CH66">BK10/AT10*100</f>
        <v>99.61554192229039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76" t="s">
        <v>183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148">
        <v>200</v>
      </c>
      <c r="AF11" s="148"/>
      <c r="AG11" s="148"/>
      <c r="AH11" s="148"/>
      <c r="AI11" s="148"/>
      <c r="AJ11" s="148"/>
      <c r="AK11" s="149" t="s">
        <v>6</v>
      </c>
      <c r="AL11" s="149"/>
      <c r="AM11" s="149"/>
      <c r="AN11" s="149"/>
      <c r="AO11" s="149"/>
      <c r="AP11" s="149"/>
      <c r="AQ11" s="149"/>
      <c r="AR11" s="149"/>
      <c r="AS11" s="149"/>
      <c r="AT11" s="147">
        <v>233000</v>
      </c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>
        <v>165965.27</v>
      </c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>
        <f>AT11-BK11</f>
        <v>67034.73000000001</v>
      </c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20">
        <f t="shared" si="0"/>
        <v>71.22972961373391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76" t="s">
        <v>185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148">
        <v>200</v>
      </c>
      <c r="AF12" s="148"/>
      <c r="AG12" s="148"/>
      <c r="AH12" s="148"/>
      <c r="AI12" s="148"/>
      <c r="AJ12" s="148"/>
      <c r="AK12" s="149" t="s">
        <v>184</v>
      </c>
      <c r="AL12" s="149"/>
      <c r="AM12" s="149"/>
      <c r="AN12" s="149"/>
      <c r="AO12" s="149"/>
      <c r="AP12" s="149"/>
      <c r="AQ12" s="149"/>
      <c r="AR12" s="149"/>
      <c r="AS12" s="149"/>
      <c r="AT12" s="147">
        <v>99000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>
        <v>74250</v>
      </c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>
        <f>AT12-BK12</f>
        <v>24750</v>
      </c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20">
        <f t="shared" si="0"/>
        <v>75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51" t="s">
        <v>186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3"/>
      <c r="AD13" s="21"/>
      <c r="AE13" s="195">
        <v>200</v>
      </c>
      <c r="AF13" s="196"/>
      <c r="AG13" s="196"/>
      <c r="AH13" s="196"/>
      <c r="AI13" s="196"/>
      <c r="AJ13" s="197"/>
      <c r="AK13" s="198" t="s">
        <v>187</v>
      </c>
      <c r="AL13" s="199"/>
      <c r="AM13" s="199"/>
      <c r="AN13" s="199"/>
      <c r="AO13" s="199"/>
      <c r="AP13" s="199"/>
      <c r="AQ13" s="199"/>
      <c r="AR13" s="199"/>
      <c r="AS13" s="200"/>
      <c r="AT13" s="151">
        <v>15300</v>
      </c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3"/>
      <c r="BK13" s="151" t="s">
        <v>52</v>
      </c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3"/>
      <c r="BW13" s="147">
        <f>AT13</f>
        <v>15300</v>
      </c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51" t="s">
        <v>323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21"/>
      <c r="AE14" s="195">
        <v>200</v>
      </c>
      <c r="AF14" s="196"/>
      <c r="AG14" s="196"/>
      <c r="AH14" s="196"/>
      <c r="AI14" s="196"/>
      <c r="AJ14" s="197"/>
      <c r="AK14" s="198" t="s">
        <v>322</v>
      </c>
      <c r="AL14" s="199"/>
      <c r="AM14" s="199"/>
      <c r="AN14" s="199"/>
      <c r="AO14" s="199"/>
      <c r="AP14" s="199"/>
      <c r="AQ14" s="199"/>
      <c r="AR14" s="199"/>
      <c r="AS14" s="200"/>
      <c r="AT14" s="151">
        <v>11000</v>
      </c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3"/>
      <c r="BK14" s="151">
        <v>6300</v>
      </c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3"/>
      <c r="BW14" s="147">
        <f>AT14-BK14</f>
        <v>4700</v>
      </c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9">
        <f t="shared" si="0"/>
        <v>57.27272727272727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76" t="s">
        <v>190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194">
        <v>200</v>
      </c>
      <c r="AF15" s="194"/>
      <c r="AG15" s="194"/>
      <c r="AH15" s="194"/>
      <c r="AI15" s="194"/>
      <c r="AJ15" s="194"/>
      <c r="AK15" s="149" t="s">
        <v>188</v>
      </c>
      <c r="AL15" s="149"/>
      <c r="AM15" s="149"/>
      <c r="AN15" s="149"/>
      <c r="AO15" s="149"/>
      <c r="AP15" s="149"/>
      <c r="AQ15" s="149"/>
      <c r="AR15" s="149"/>
      <c r="AS15" s="149"/>
      <c r="AT15" s="147">
        <v>4517700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>
        <v>3311983.21</v>
      </c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>
        <f aca="true" t="shared" si="1" ref="BW15:BW21">AT15-BK15</f>
        <v>1205716.79</v>
      </c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20">
        <f t="shared" si="0"/>
        <v>73.31126922991787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76" t="s">
        <v>196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194">
        <v>200</v>
      </c>
      <c r="AF16" s="194"/>
      <c r="AG16" s="194"/>
      <c r="AH16" s="194"/>
      <c r="AI16" s="194"/>
      <c r="AJ16" s="194"/>
      <c r="AK16" s="149" t="s">
        <v>191</v>
      </c>
      <c r="AL16" s="149"/>
      <c r="AM16" s="149"/>
      <c r="AN16" s="149"/>
      <c r="AO16" s="149"/>
      <c r="AP16" s="149"/>
      <c r="AQ16" s="149"/>
      <c r="AR16" s="149"/>
      <c r="AS16" s="149"/>
      <c r="AT16" s="147">
        <v>332200</v>
      </c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>
        <v>268728.4</v>
      </c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>
        <f t="shared" si="1"/>
        <v>63471.59999999998</v>
      </c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20">
        <f t="shared" si="0"/>
        <v>80.89355809753161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76" t="s">
        <v>192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194">
        <v>200</v>
      </c>
      <c r="AF17" s="194"/>
      <c r="AG17" s="194"/>
      <c r="AH17" s="194"/>
      <c r="AI17" s="194"/>
      <c r="AJ17" s="194"/>
      <c r="AK17" s="149" t="s">
        <v>193</v>
      </c>
      <c r="AL17" s="149"/>
      <c r="AM17" s="149"/>
      <c r="AN17" s="149"/>
      <c r="AO17" s="149"/>
      <c r="AP17" s="149"/>
      <c r="AQ17" s="149"/>
      <c r="AR17" s="149"/>
      <c r="AS17" s="149"/>
      <c r="AT17" s="147">
        <v>1464600</v>
      </c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>
        <v>1010823.03</v>
      </c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>
        <f t="shared" si="1"/>
        <v>453776.97</v>
      </c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20">
        <f t="shared" si="0"/>
        <v>69.01700327734535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76" t="s">
        <v>290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194">
        <v>200</v>
      </c>
      <c r="AF18" s="194"/>
      <c r="AG18" s="194"/>
      <c r="AH18" s="194"/>
      <c r="AI18" s="194"/>
      <c r="AJ18" s="194"/>
      <c r="AK18" s="149" t="s">
        <v>291</v>
      </c>
      <c r="AL18" s="149"/>
      <c r="AM18" s="149"/>
      <c r="AN18" s="149"/>
      <c r="AO18" s="149"/>
      <c r="AP18" s="149"/>
      <c r="AQ18" s="149"/>
      <c r="AR18" s="149"/>
      <c r="AS18" s="149"/>
      <c r="AT18" s="147">
        <v>3000</v>
      </c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>
        <v>1100</v>
      </c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>
        <f t="shared" si="1"/>
        <v>1900</v>
      </c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20">
        <f>BK18/AT18*100</f>
        <v>36.666666666666664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76" t="s">
        <v>195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194">
        <v>200</v>
      </c>
      <c r="AF19" s="194"/>
      <c r="AG19" s="194"/>
      <c r="AH19" s="194"/>
      <c r="AI19" s="194"/>
      <c r="AJ19" s="194"/>
      <c r="AK19" s="149" t="s">
        <v>194</v>
      </c>
      <c r="AL19" s="149"/>
      <c r="AM19" s="149"/>
      <c r="AN19" s="149"/>
      <c r="AO19" s="149"/>
      <c r="AP19" s="149"/>
      <c r="AQ19" s="149"/>
      <c r="AR19" s="149"/>
      <c r="AS19" s="149"/>
      <c r="AT19" s="147">
        <v>1619800</v>
      </c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>
        <v>1155457.55</v>
      </c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>
        <f t="shared" si="1"/>
        <v>464342.44999999995</v>
      </c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20">
        <f t="shared" si="0"/>
        <v>71.33334670947032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76" t="s">
        <v>159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194">
        <v>200</v>
      </c>
      <c r="AF20" s="194"/>
      <c r="AG20" s="194"/>
      <c r="AH20" s="194"/>
      <c r="AI20" s="194"/>
      <c r="AJ20" s="194"/>
      <c r="AK20" s="149" t="s">
        <v>160</v>
      </c>
      <c r="AL20" s="149"/>
      <c r="AM20" s="149"/>
      <c r="AN20" s="149"/>
      <c r="AO20" s="149"/>
      <c r="AP20" s="149"/>
      <c r="AQ20" s="149"/>
      <c r="AR20" s="149"/>
      <c r="AS20" s="149"/>
      <c r="AT20" s="147">
        <v>69000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>
        <v>68823</v>
      </c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>
        <f t="shared" si="1"/>
        <v>177</v>
      </c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20">
        <f t="shared" si="0"/>
        <v>99.74347826086957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76" t="s">
        <v>161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194">
        <v>200</v>
      </c>
      <c r="AF21" s="194"/>
      <c r="AG21" s="194"/>
      <c r="AH21" s="194"/>
      <c r="AI21" s="194"/>
      <c r="AJ21" s="194"/>
      <c r="AK21" s="149" t="s">
        <v>292</v>
      </c>
      <c r="AL21" s="149"/>
      <c r="AM21" s="149"/>
      <c r="AN21" s="149"/>
      <c r="AO21" s="149"/>
      <c r="AP21" s="149"/>
      <c r="AQ21" s="149"/>
      <c r="AR21" s="149"/>
      <c r="AS21" s="149"/>
      <c r="AT21" s="147">
        <v>12500</v>
      </c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>
        <v>12165.66</v>
      </c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>
        <f t="shared" si="1"/>
        <v>334.34000000000015</v>
      </c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20">
        <f t="shared" si="0"/>
        <v>97.32528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78.75" customHeight="1">
      <c r="A22" s="143" t="s">
        <v>304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50">
        <v>200</v>
      </c>
      <c r="AF22" s="150"/>
      <c r="AG22" s="150"/>
      <c r="AH22" s="150"/>
      <c r="AI22" s="150"/>
      <c r="AJ22" s="150"/>
      <c r="AK22" s="145" t="s">
        <v>302</v>
      </c>
      <c r="AL22" s="145"/>
      <c r="AM22" s="145"/>
      <c r="AN22" s="145"/>
      <c r="AO22" s="145"/>
      <c r="AP22" s="145"/>
      <c r="AQ22" s="145"/>
      <c r="AR22" s="145"/>
      <c r="AS22" s="145"/>
      <c r="AT22" s="142">
        <v>126200</v>
      </c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>
        <v>126200</v>
      </c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 t="s">
        <v>52</v>
      </c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28">
        <f>BK22/AT22*100</f>
        <v>100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26" customFormat="1" ht="178.5" customHeight="1">
      <c r="A23" s="143" t="s">
        <v>162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50">
        <v>200</v>
      </c>
      <c r="AF23" s="150"/>
      <c r="AG23" s="150"/>
      <c r="AH23" s="150"/>
      <c r="AI23" s="150"/>
      <c r="AJ23" s="150"/>
      <c r="AK23" s="145" t="s">
        <v>345</v>
      </c>
      <c r="AL23" s="145"/>
      <c r="AM23" s="145"/>
      <c r="AN23" s="145"/>
      <c r="AO23" s="145"/>
      <c r="AP23" s="145"/>
      <c r="AQ23" s="145"/>
      <c r="AR23" s="145"/>
      <c r="AS23" s="145"/>
      <c r="AT23" s="142">
        <v>200</v>
      </c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>
        <v>200</v>
      </c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 t="s">
        <v>52</v>
      </c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28">
        <f t="shared" si="0"/>
        <v>100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54.75" customHeight="1">
      <c r="A24" s="76" t="s">
        <v>164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21"/>
      <c r="AE24" s="148">
        <v>200</v>
      </c>
      <c r="AF24" s="148"/>
      <c r="AG24" s="148"/>
      <c r="AH24" s="148"/>
      <c r="AI24" s="148"/>
      <c r="AJ24" s="148"/>
      <c r="AK24" s="149" t="s">
        <v>163</v>
      </c>
      <c r="AL24" s="149"/>
      <c r="AM24" s="149"/>
      <c r="AN24" s="149"/>
      <c r="AO24" s="149"/>
      <c r="AP24" s="149"/>
      <c r="AQ24" s="149"/>
      <c r="AR24" s="149"/>
      <c r="AS24" s="149"/>
      <c r="AT24" s="147">
        <v>231700</v>
      </c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>
        <v>206700</v>
      </c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>
        <f>AT24-BK24</f>
        <v>25000</v>
      </c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20">
        <f t="shared" si="0"/>
        <v>89.21018558480795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9" customFormat="1" ht="102.75" customHeight="1">
      <c r="A25" s="76" t="s">
        <v>165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21"/>
      <c r="AE25" s="148">
        <v>200</v>
      </c>
      <c r="AF25" s="148"/>
      <c r="AG25" s="148"/>
      <c r="AH25" s="148"/>
      <c r="AI25" s="148"/>
      <c r="AJ25" s="148"/>
      <c r="AK25" s="149" t="s">
        <v>313</v>
      </c>
      <c r="AL25" s="149"/>
      <c r="AM25" s="149"/>
      <c r="AN25" s="149"/>
      <c r="AO25" s="149"/>
      <c r="AP25" s="149"/>
      <c r="AQ25" s="149"/>
      <c r="AR25" s="149"/>
      <c r="AS25" s="149"/>
      <c r="AT25" s="147">
        <v>551400</v>
      </c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>
        <v>517927.9</v>
      </c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>
        <f>AT25-BK25</f>
        <v>33472.09999999998</v>
      </c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20">
        <f t="shared" si="0"/>
        <v>93.92961552412042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7" customHeight="1">
      <c r="A26" s="76" t="s">
        <v>166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148">
        <v>200</v>
      </c>
      <c r="AF26" s="148"/>
      <c r="AG26" s="148"/>
      <c r="AH26" s="148"/>
      <c r="AI26" s="148"/>
      <c r="AJ26" s="148"/>
      <c r="AK26" s="149" t="s">
        <v>167</v>
      </c>
      <c r="AL26" s="149"/>
      <c r="AM26" s="149"/>
      <c r="AN26" s="149"/>
      <c r="AO26" s="149"/>
      <c r="AP26" s="149"/>
      <c r="AQ26" s="149"/>
      <c r="AR26" s="149"/>
      <c r="AS26" s="149"/>
      <c r="AT26" s="147">
        <v>16400</v>
      </c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 t="s">
        <v>52</v>
      </c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>
        <f>AT26</f>
        <v>16400</v>
      </c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20" t="e">
        <f t="shared" si="0"/>
        <v>#VALUE!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26" customFormat="1" ht="134.25" customHeight="1">
      <c r="A27" s="143" t="s">
        <v>189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34"/>
      <c r="AE27" s="144">
        <v>200</v>
      </c>
      <c r="AF27" s="144"/>
      <c r="AG27" s="144"/>
      <c r="AH27" s="144"/>
      <c r="AI27" s="144"/>
      <c r="AJ27" s="144"/>
      <c r="AK27" s="145" t="s">
        <v>362</v>
      </c>
      <c r="AL27" s="145"/>
      <c r="AM27" s="145"/>
      <c r="AN27" s="145"/>
      <c r="AO27" s="145"/>
      <c r="AP27" s="145"/>
      <c r="AQ27" s="145"/>
      <c r="AR27" s="145"/>
      <c r="AS27" s="145"/>
      <c r="AT27" s="142">
        <v>30000</v>
      </c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>
        <v>30000</v>
      </c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 t="s">
        <v>52</v>
      </c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26">
        <f>BK27/AT27*100</f>
        <v>100</v>
      </c>
      <c r="CJ27" s="29"/>
      <c r="CK27" s="29"/>
      <c r="CL27" s="29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</row>
    <row r="28" spans="1:129" s="19" customFormat="1" ht="116.25" customHeight="1">
      <c r="A28" s="76" t="s">
        <v>169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148">
        <v>200</v>
      </c>
      <c r="AF28" s="148"/>
      <c r="AG28" s="148"/>
      <c r="AH28" s="148"/>
      <c r="AI28" s="148"/>
      <c r="AJ28" s="148"/>
      <c r="AK28" s="149" t="s">
        <v>168</v>
      </c>
      <c r="AL28" s="149"/>
      <c r="AM28" s="149"/>
      <c r="AN28" s="149"/>
      <c r="AO28" s="149"/>
      <c r="AP28" s="149"/>
      <c r="AQ28" s="149"/>
      <c r="AR28" s="149"/>
      <c r="AS28" s="149"/>
      <c r="AT28" s="147">
        <v>144800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>
        <v>144712</v>
      </c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>
        <f>AT28-BK28</f>
        <v>88</v>
      </c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20">
        <f t="shared" si="0"/>
        <v>99.93922651933703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116.25" customHeight="1">
      <c r="A29" s="143" t="s">
        <v>305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6">
        <v>200</v>
      </c>
      <c r="AF29" s="146"/>
      <c r="AG29" s="146"/>
      <c r="AH29" s="146"/>
      <c r="AI29" s="146"/>
      <c r="AJ29" s="146"/>
      <c r="AK29" s="145" t="s">
        <v>303</v>
      </c>
      <c r="AL29" s="145"/>
      <c r="AM29" s="145"/>
      <c r="AN29" s="145"/>
      <c r="AO29" s="145"/>
      <c r="AP29" s="145"/>
      <c r="AQ29" s="145"/>
      <c r="AR29" s="145"/>
      <c r="AS29" s="145"/>
      <c r="AT29" s="142">
        <v>38800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>
        <v>38800</v>
      </c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 t="s">
        <v>52</v>
      </c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28">
        <f>BK29/AT29*100</f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64.25" customHeight="1">
      <c r="A30" s="76" t="s">
        <v>171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148">
        <v>200</v>
      </c>
      <c r="AF30" s="148"/>
      <c r="AG30" s="148"/>
      <c r="AH30" s="148"/>
      <c r="AI30" s="148"/>
      <c r="AJ30" s="148"/>
      <c r="AK30" s="149" t="s">
        <v>170</v>
      </c>
      <c r="AL30" s="149"/>
      <c r="AM30" s="149"/>
      <c r="AN30" s="149"/>
      <c r="AO30" s="149"/>
      <c r="AP30" s="149"/>
      <c r="AQ30" s="149"/>
      <c r="AR30" s="149"/>
      <c r="AS30" s="149"/>
      <c r="AT30" s="147">
        <v>100000</v>
      </c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>
        <v>97667.99</v>
      </c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>
        <f>AT30-BK30</f>
        <v>2332.0099999999948</v>
      </c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20">
        <f t="shared" si="0"/>
        <v>97.66799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86.25" customHeight="1">
      <c r="A31" s="76" t="s">
        <v>173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21"/>
      <c r="AE31" s="194">
        <v>200</v>
      </c>
      <c r="AF31" s="194"/>
      <c r="AG31" s="194"/>
      <c r="AH31" s="194"/>
      <c r="AI31" s="194"/>
      <c r="AJ31" s="194"/>
      <c r="AK31" s="149" t="s">
        <v>172</v>
      </c>
      <c r="AL31" s="149"/>
      <c r="AM31" s="149"/>
      <c r="AN31" s="149"/>
      <c r="AO31" s="149"/>
      <c r="AP31" s="149"/>
      <c r="AQ31" s="149"/>
      <c r="AR31" s="149"/>
      <c r="AS31" s="149"/>
      <c r="AT31" s="147">
        <v>186000</v>
      </c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>
        <v>177766.48</v>
      </c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>
        <f>AT31-BK31</f>
        <v>8233.51999999999</v>
      </c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20">
        <f t="shared" si="0"/>
        <v>95.57337634408603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87" customHeight="1">
      <c r="A32" s="143" t="s">
        <v>174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32"/>
      <c r="AE32" s="150">
        <v>200</v>
      </c>
      <c r="AF32" s="150"/>
      <c r="AG32" s="150"/>
      <c r="AH32" s="150"/>
      <c r="AI32" s="150"/>
      <c r="AJ32" s="150"/>
      <c r="AK32" s="145" t="s">
        <v>321</v>
      </c>
      <c r="AL32" s="145"/>
      <c r="AM32" s="145"/>
      <c r="AN32" s="145"/>
      <c r="AO32" s="145"/>
      <c r="AP32" s="145"/>
      <c r="AQ32" s="145"/>
      <c r="AR32" s="145"/>
      <c r="AS32" s="145"/>
      <c r="AT32" s="142">
        <v>40000</v>
      </c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>
        <v>32951.53</v>
      </c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>
        <f>AT32-BK32</f>
        <v>7048.470000000001</v>
      </c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28">
        <f t="shared" si="0"/>
        <v>82.378825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76" t="s">
        <v>178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21"/>
      <c r="AE33" s="148">
        <v>200</v>
      </c>
      <c r="AF33" s="148"/>
      <c r="AG33" s="148"/>
      <c r="AH33" s="148"/>
      <c r="AI33" s="148"/>
      <c r="AJ33" s="148"/>
      <c r="AK33" s="149" t="s">
        <v>175</v>
      </c>
      <c r="AL33" s="149"/>
      <c r="AM33" s="149"/>
      <c r="AN33" s="149"/>
      <c r="AO33" s="149"/>
      <c r="AP33" s="149"/>
      <c r="AQ33" s="149"/>
      <c r="AR33" s="149"/>
      <c r="AS33" s="149"/>
      <c r="AT33" s="147">
        <v>354200</v>
      </c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>
        <v>277699.82</v>
      </c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>
        <f>AT33-BK33</f>
        <v>76500.18</v>
      </c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20">
        <f t="shared" si="0"/>
        <v>78.40198193111236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76" t="s">
        <v>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21"/>
      <c r="AE34" s="148">
        <v>200</v>
      </c>
      <c r="AF34" s="148"/>
      <c r="AG34" s="148"/>
      <c r="AH34" s="148"/>
      <c r="AI34" s="148"/>
      <c r="AJ34" s="148"/>
      <c r="AK34" s="149" t="s">
        <v>176</v>
      </c>
      <c r="AL34" s="149"/>
      <c r="AM34" s="149"/>
      <c r="AN34" s="149"/>
      <c r="AO34" s="149"/>
      <c r="AP34" s="149"/>
      <c r="AQ34" s="149"/>
      <c r="AR34" s="149"/>
      <c r="AS34" s="149"/>
      <c r="AT34" s="147">
        <v>107000</v>
      </c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>
        <v>77884.05</v>
      </c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>
        <f>AT34-BK34</f>
        <v>29115.949999999997</v>
      </c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20">
        <f t="shared" si="0"/>
        <v>72.78883177570094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76" t="s">
        <v>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21"/>
      <c r="AE35" s="148">
        <v>200</v>
      </c>
      <c r="AF35" s="148"/>
      <c r="AG35" s="148"/>
      <c r="AH35" s="148"/>
      <c r="AI35" s="148"/>
      <c r="AJ35" s="148"/>
      <c r="AK35" s="149" t="s">
        <v>177</v>
      </c>
      <c r="AL35" s="149"/>
      <c r="AM35" s="149"/>
      <c r="AN35" s="149"/>
      <c r="AO35" s="149"/>
      <c r="AP35" s="149"/>
      <c r="AQ35" s="149"/>
      <c r="AR35" s="149"/>
      <c r="AS35" s="149"/>
      <c r="AT35" s="147">
        <v>63300</v>
      </c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 t="s">
        <v>52</v>
      </c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>
        <f>AT35</f>
        <v>63300</v>
      </c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47" customHeight="1">
      <c r="A36" s="76" t="s">
        <v>10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148">
        <v>200</v>
      </c>
      <c r="AF36" s="148"/>
      <c r="AG36" s="148"/>
      <c r="AH36" s="148"/>
      <c r="AI36" s="148"/>
      <c r="AJ36" s="148"/>
      <c r="AK36" s="149" t="s">
        <v>9</v>
      </c>
      <c r="AL36" s="149"/>
      <c r="AM36" s="149"/>
      <c r="AN36" s="149"/>
      <c r="AO36" s="149"/>
      <c r="AP36" s="149"/>
      <c r="AQ36" s="149"/>
      <c r="AR36" s="149"/>
      <c r="AS36" s="149"/>
      <c r="AT36" s="147">
        <v>45000</v>
      </c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 t="s">
        <v>52</v>
      </c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>
        <f>AT36</f>
        <v>45000</v>
      </c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138.75" customHeight="1">
      <c r="A37" s="51" t="s">
        <v>12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21"/>
      <c r="AE37" s="148">
        <v>200</v>
      </c>
      <c r="AF37" s="148"/>
      <c r="AG37" s="148"/>
      <c r="AH37" s="148"/>
      <c r="AI37" s="148"/>
      <c r="AJ37" s="148"/>
      <c r="AK37" s="149" t="s">
        <v>11</v>
      </c>
      <c r="AL37" s="149"/>
      <c r="AM37" s="149"/>
      <c r="AN37" s="149"/>
      <c r="AO37" s="149"/>
      <c r="AP37" s="149"/>
      <c r="AQ37" s="149"/>
      <c r="AR37" s="149"/>
      <c r="AS37" s="149"/>
      <c r="AT37" s="147">
        <v>79000</v>
      </c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>
        <v>2500</v>
      </c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>
        <f>AT37-BK37</f>
        <v>76500</v>
      </c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20">
        <f t="shared" si="0"/>
        <v>3.1645569620253164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45.5" customHeight="1">
      <c r="A38" s="51" t="s">
        <v>14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21"/>
      <c r="AE38" s="148">
        <v>200</v>
      </c>
      <c r="AF38" s="148"/>
      <c r="AG38" s="148"/>
      <c r="AH38" s="148"/>
      <c r="AI38" s="148"/>
      <c r="AJ38" s="148"/>
      <c r="AK38" s="149" t="s">
        <v>13</v>
      </c>
      <c r="AL38" s="149"/>
      <c r="AM38" s="149"/>
      <c r="AN38" s="149"/>
      <c r="AO38" s="149"/>
      <c r="AP38" s="149"/>
      <c r="AQ38" s="149"/>
      <c r="AR38" s="149"/>
      <c r="AS38" s="149"/>
      <c r="AT38" s="147">
        <v>49700</v>
      </c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 t="s">
        <v>52</v>
      </c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>
        <f>AT38</f>
        <v>49700</v>
      </c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20" t="e">
        <f t="shared" si="0"/>
        <v>#VALUE!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48" customHeight="1">
      <c r="A39" s="51" t="s">
        <v>164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/>
      <c r="AD39" s="21"/>
      <c r="AE39" s="148">
        <v>200</v>
      </c>
      <c r="AF39" s="148"/>
      <c r="AG39" s="148"/>
      <c r="AH39" s="148"/>
      <c r="AI39" s="148"/>
      <c r="AJ39" s="148"/>
      <c r="AK39" s="149" t="s">
        <v>15</v>
      </c>
      <c r="AL39" s="149"/>
      <c r="AM39" s="149"/>
      <c r="AN39" s="149"/>
      <c r="AO39" s="149"/>
      <c r="AP39" s="149"/>
      <c r="AQ39" s="149"/>
      <c r="AR39" s="149"/>
      <c r="AS39" s="149"/>
      <c r="AT39" s="147">
        <v>539500</v>
      </c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>
        <v>361300</v>
      </c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>
        <f>AT39-BK39</f>
        <v>178200</v>
      </c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20">
        <f t="shared" si="0"/>
        <v>66.96941612604263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144" customHeight="1">
      <c r="A40" s="76" t="s">
        <v>17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148">
        <v>200</v>
      </c>
      <c r="AF40" s="148"/>
      <c r="AG40" s="148"/>
      <c r="AH40" s="148"/>
      <c r="AI40" s="148"/>
      <c r="AJ40" s="148"/>
      <c r="AK40" s="149" t="s">
        <v>16</v>
      </c>
      <c r="AL40" s="149"/>
      <c r="AM40" s="149"/>
      <c r="AN40" s="149"/>
      <c r="AO40" s="149"/>
      <c r="AP40" s="149"/>
      <c r="AQ40" s="149"/>
      <c r="AR40" s="149"/>
      <c r="AS40" s="149"/>
      <c r="AT40" s="147">
        <v>12300</v>
      </c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>
        <v>12260.08</v>
      </c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>
        <f>AT40-BK40</f>
        <v>39.92000000000007</v>
      </c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20">
        <f t="shared" si="0"/>
        <v>99.67544715447154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53" customHeight="1">
      <c r="A41" s="76" t="s">
        <v>19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148">
        <v>200</v>
      </c>
      <c r="AF41" s="148"/>
      <c r="AG41" s="148"/>
      <c r="AH41" s="148"/>
      <c r="AI41" s="148"/>
      <c r="AJ41" s="148"/>
      <c r="AK41" s="149" t="s">
        <v>18</v>
      </c>
      <c r="AL41" s="149"/>
      <c r="AM41" s="149"/>
      <c r="AN41" s="149"/>
      <c r="AO41" s="149"/>
      <c r="AP41" s="149"/>
      <c r="AQ41" s="149"/>
      <c r="AR41" s="149"/>
      <c r="AS41" s="149"/>
      <c r="AT41" s="147">
        <v>5686616.66</v>
      </c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>
        <v>5030408.72</v>
      </c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>
        <f>AT41-BK41</f>
        <v>656207.9400000004</v>
      </c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20">
        <f t="shared" si="0"/>
        <v>88.46048574689752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48.5" customHeight="1">
      <c r="A42" s="76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148">
        <v>200</v>
      </c>
      <c r="AF42" s="148"/>
      <c r="AG42" s="148"/>
      <c r="AH42" s="148"/>
      <c r="AI42" s="148"/>
      <c r="AJ42" s="148"/>
      <c r="AK42" s="149" t="s">
        <v>20</v>
      </c>
      <c r="AL42" s="149"/>
      <c r="AM42" s="149"/>
      <c r="AN42" s="149"/>
      <c r="AO42" s="149"/>
      <c r="AP42" s="149"/>
      <c r="AQ42" s="149"/>
      <c r="AR42" s="149"/>
      <c r="AS42" s="149"/>
      <c r="AT42" s="147">
        <v>11833200</v>
      </c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>
        <v>10521219.4</v>
      </c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>
        <f>AT42-BK42</f>
        <v>1311980.5999999996</v>
      </c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20">
        <f t="shared" si="0"/>
        <v>88.9127150728459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51.5" customHeight="1">
      <c r="A43" s="76" t="s">
        <v>23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148">
        <v>200</v>
      </c>
      <c r="AF43" s="148"/>
      <c r="AG43" s="148"/>
      <c r="AH43" s="148"/>
      <c r="AI43" s="148"/>
      <c r="AJ43" s="148"/>
      <c r="AK43" s="149" t="s">
        <v>22</v>
      </c>
      <c r="AL43" s="149"/>
      <c r="AM43" s="149"/>
      <c r="AN43" s="149"/>
      <c r="AO43" s="149"/>
      <c r="AP43" s="149"/>
      <c r="AQ43" s="149"/>
      <c r="AR43" s="149"/>
      <c r="AS43" s="149"/>
      <c r="AT43" s="147">
        <v>471700</v>
      </c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>
        <v>471700</v>
      </c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 t="s">
        <v>52</v>
      </c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20">
        <f t="shared" si="0"/>
        <v>100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44.75" customHeight="1">
      <c r="A44" s="76" t="s">
        <v>294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148">
        <v>200</v>
      </c>
      <c r="AF44" s="148"/>
      <c r="AG44" s="148"/>
      <c r="AH44" s="148"/>
      <c r="AI44" s="148"/>
      <c r="AJ44" s="148"/>
      <c r="AK44" s="149" t="s">
        <v>293</v>
      </c>
      <c r="AL44" s="149"/>
      <c r="AM44" s="149"/>
      <c r="AN44" s="149"/>
      <c r="AO44" s="149"/>
      <c r="AP44" s="149"/>
      <c r="AQ44" s="149"/>
      <c r="AR44" s="149"/>
      <c r="AS44" s="149"/>
      <c r="AT44" s="147">
        <v>768800</v>
      </c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>
        <v>683487.1</v>
      </c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>
        <f>AT44-BK44</f>
        <v>85312.90000000002</v>
      </c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20">
        <f>BK44/AT44*100</f>
        <v>88.9031087408949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53.75" customHeight="1">
      <c r="A45" s="76" t="s">
        <v>296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148">
        <v>200</v>
      </c>
      <c r="AF45" s="148"/>
      <c r="AG45" s="148"/>
      <c r="AH45" s="148"/>
      <c r="AI45" s="148"/>
      <c r="AJ45" s="148"/>
      <c r="AK45" s="149" t="s">
        <v>295</v>
      </c>
      <c r="AL45" s="149"/>
      <c r="AM45" s="149"/>
      <c r="AN45" s="149"/>
      <c r="AO45" s="149"/>
      <c r="AP45" s="149"/>
      <c r="AQ45" s="149"/>
      <c r="AR45" s="149"/>
      <c r="AS45" s="149"/>
      <c r="AT45" s="147">
        <v>30700</v>
      </c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>
        <v>30700</v>
      </c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 t="s">
        <v>52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20">
        <f t="shared" si="0"/>
        <v>100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26" customFormat="1" ht="153.75" customHeight="1">
      <c r="A46" s="48" t="s">
        <v>343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50"/>
      <c r="AE46" s="146">
        <v>200</v>
      </c>
      <c r="AF46" s="146"/>
      <c r="AG46" s="146"/>
      <c r="AH46" s="146"/>
      <c r="AI46" s="146"/>
      <c r="AJ46" s="146"/>
      <c r="AK46" s="145" t="s">
        <v>324</v>
      </c>
      <c r="AL46" s="145"/>
      <c r="AM46" s="145"/>
      <c r="AN46" s="145"/>
      <c r="AO46" s="145"/>
      <c r="AP46" s="145"/>
      <c r="AQ46" s="145"/>
      <c r="AR46" s="145"/>
      <c r="AS46" s="145"/>
      <c r="AT46" s="142">
        <v>319300</v>
      </c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>
        <v>319260</v>
      </c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>
        <f>AT46-BK46</f>
        <v>40</v>
      </c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28">
        <f>BK46/AT46*100</f>
        <v>99.98747259630441</v>
      </c>
      <c r="CJ46" s="29"/>
      <c r="CK46" s="29"/>
      <c r="CL46" s="29"/>
      <c r="CM46" s="30"/>
      <c r="CN46" s="30"/>
      <c r="CO46" s="30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</row>
    <row r="47" spans="1:129" s="19" customFormat="1" ht="162" customHeight="1">
      <c r="A47" s="201" t="s">
        <v>344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3"/>
      <c r="AE47" s="148">
        <v>200</v>
      </c>
      <c r="AF47" s="148"/>
      <c r="AG47" s="148"/>
      <c r="AH47" s="148"/>
      <c r="AI47" s="148"/>
      <c r="AJ47" s="148"/>
      <c r="AK47" s="149" t="s">
        <v>325</v>
      </c>
      <c r="AL47" s="149"/>
      <c r="AM47" s="149"/>
      <c r="AN47" s="149"/>
      <c r="AO47" s="149"/>
      <c r="AP47" s="149"/>
      <c r="AQ47" s="149"/>
      <c r="AR47" s="149"/>
      <c r="AS47" s="149"/>
      <c r="AT47" s="147">
        <v>20800</v>
      </c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>
        <v>20740</v>
      </c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>
        <f>AT47-BK47</f>
        <v>60</v>
      </c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20">
        <f t="shared" si="0"/>
        <v>99.71153846153847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51.75" customHeight="1">
      <c r="A48" s="51" t="s">
        <v>164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148">
        <v>200</v>
      </c>
      <c r="AF48" s="148"/>
      <c r="AG48" s="148"/>
      <c r="AH48" s="148"/>
      <c r="AI48" s="148"/>
      <c r="AJ48" s="148"/>
      <c r="AK48" s="149" t="s">
        <v>334</v>
      </c>
      <c r="AL48" s="149"/>
      <c r="AM48" s="149"/>
      <c r="AN48" s="149"/>
      <c r="AO48" s="149"/>
      <c r="AP48" s="149"/>
      <c r="AQ48" s="149"/>
      <c r="AR48" s="149"/>
      <c r="AS48" s="149"/>
      <c r="AT48" s="147">
        <v>44000</v>
      </c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>
        <v>44000</v>
      </c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 t="s">
        <v>52</v>
      </c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20">
        <f>BK48/AT48*100</f>
        <v>100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56" customHeight="1">
      <c r="A49" s="76" t="s">
        <v>25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148">
        <v>200</v>
      </c>
      <c r="AF49" s="148"/>
      <c r="AG49" s="148"/>
      <c r="AH49" s="148"/>
      <c r="AI49" s="148"/>
      <c r="AJ49" s="148"/>
      <c r="AK49" s="149" t="s">
        <v>24</v>
      </c>
      <c r="AL49" s="149"/>
      <c r="AM49" s="149"/>
      <c r="AN49" s="149"/>
      <c r="AO49" s="149"/>
      <c r="AP49" s="149"/>
      <c r="AQ49" s="149"/>
      <c r="AR49" s="149"/>
      <c r="AS49" s="149"/>
      <c r="AT49" s="147">
        <v>60002.32</v>
      </c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>
        <v>52712</v>
      </c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>
        <f>AT49-BK49</f>
        <v>7290.32</v>
      </c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20">
        <f t="shared" si="0"/>
        <v>87.8499364691232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62" customHeight="1">
      <c r="A50" s="76" t="s">
        <v>31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21"/>
      <c r="AE50" s="148">
        <v>200</v>
      </c>
      <c r="AF50" s="148"/>
      <c r="AG50" s="148"/>
      <c r="AH50" s="148"/>
      <c r="AI50" s="148"/>
      <c r="AJ50" s="148"/>
      <c r="AK50" s="149" t="s">
        <v>27</v>
      </c>
      <c r="AL50" s="149"/>
      <c r="AM50" s="149"/>
      <c r="AN50" s="149"/>
      <c r="AO50" s="149"/>
      <c r="AP50" s="149"/>
      <c r="AQ50" s="149"/>
      <c r="AR50" s="149"/>
      <c r="AS50" s="149"/>
      <c r="AT50" s="147">
        <v>50300</v>
      </c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 t="s">
        <v>52</v>
      </c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>
        <f>AT50</f>
        <v>50300</v>
      </c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20" t="e">
        <f t="shared" si="0"/>
        <v>#VALUE!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38" customHeight="1">
      <c r="A51" s="51" t="s">
        <v>28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3"/>
      <c r="AD51" s="21"/>
      <c r="AE51" s="148">
        <v>200</v>
      </c>
      <c r="AF51" s="148"/>
      <c r="AG51" s="148"/>
      <c r="AH51" s="148"/>
      <c r="AI51" s="148"/>
      <c r="AJ51" s="148"/>
      <c r="AK51" s="149" t="s">
        <v>26</v>
      </c>
      <c r="AL51" s="149"/>
      <c r="AM51" s="149"/>
      <c r="AN51" s="149"/>
      <c r="AO51" s="149"/>
      <c r="AP51" s="149"/>
      <c r="AQ51" s="149"/>
      <c r="AR51" s="149"/>
      <c r="AS51" s="149"/>
      <c r="AT51" s="147">
        <v>105200</v>
      </c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>
        <v>52501.06</v>
      </c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>
        <f aca="true" t="shared" si="2" ref="BW51:BW59">AT51-BK51</f>
        <v>52698.94</v>
      </c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20">
        <f t="shared" si="0"/>
        <v>49.905950570342206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26" customFormat="1" ht="138" customHeight="1">
      <c r="A52" s="48" t="s">
        <v>299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50"/>
      <c r="AD52" s="27"/>
      <c r="AE52" s="146">
        <v>200</v>
      </c>
      <c r="AF52" s="146"/>
      <c r="AG52" s="146"/>
      <c r="AH52" s="146"/>
      <c r="AI52" s="146"/>
      <c r="AJ52" s="146"/>
      <c r="AK52" s="145" t="s">
        <v>297</v>
      </c>
      <c r="AL52" s="145"/>
      <c r="AM52" s="145"/>
      <c r="AN52" s="145"/>
      <c r="AO52" s="145"/>
      <c r="AP52" s="145"/>
      <c r="AQ52" s="145"/>
      <c r="AR52" s="145"/>
      <c r="AS52" s="145"/>
      <c r="AT52" s="142">
        <v>30000</v>
      </c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>
        <v>20000</v>
      </c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>
        <f t="shared" si="2"/>
        <v>10000</v>
      </c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28">
        <f>BK52/AT52*100</f>
        <v>66.66666666666666</v>
      </c>
      <c r="CJ52" s="29"/>
      <c r="CK52" s="29"/>
      <c r="CL52" s="29"/>
      <c r="CM52" s="30"/>
      <c r="CN52" s="30"/>
      <c r="CO52" s="30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</row>
    <row r="53" spans="1:129" s="26" customFormat="1" ht="180.75" customHeight="1">
      <c r="A53" s="48" t="s">
        <v>300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50"/>
      <c r="AD53" s="27"/>
      <c r="AE53" s="146">
        <v>200</v>
      </c>
      <c r="AF53" s="146"/>
      <c r="AG53" s="146"/>
      <c r="AH53" s="146"/>
      <c r="AI53" s="146"/>
      <c r="AJ53" s="146"/>
      <c r="AK53" s="145" t="s">
        <v>298</v>
      </c>
      <c r="AL53" s="145"/>
      <c r="AM53" s="145"/>
      <c r="AN53" s="145"/>
      <c r="AO53" s="145"/>
      <c r="AP53" s="145"/>
      <c r="AQ53" s="145"/>
      <c r="AR53" s="145"/>
      <c r="AS53" s="145"/>
      <c r="AT53" s="142">
        <v>32000</v>
      </c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>
        <v>30711.2</v>
      </c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>
        <f t="shared" si="2"/>
        <v>1288.7999999999993</v>
      </c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28">
        <f>BK53/AT53*100</f>
        <v>95.97250000000001</v>
      </c>
      <c r="CJ53" s="29"/>
      <c r="CK53" s="29"/>
      <c r="CL53" s="29"/>
      <c r="CM53" s="30"/>
      <c r="CN53" s="30"/>
      <c r="CO53" s="30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</row>
    <row r="54" spans="1:129" s="26" customFormat="1" ht="55.5" customHeight="1">
      <c r="A54" s="48" t="s">
        <v>347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50"/>
      <c r="AD54" s="34"/>
      <c r="AE54" s="146">
        <v>200</v>
      </c>
      <c r="AF54" s="146"/>
      <c r="AG54" s="146"/>
      <c r="AH54" s="146"/>
      <c r="AI54" s="146"/>
      <c r="AJ54" s="146"/>
      <c r="AK54" s="145" t="s">
        <v>346</v>
      </c>
      <c r="AL54" s="145"/>
      <c r="AM54" s="145"/>
      <c r="AN54" s="145"/>
      <c r="AO54" s="145"/>
      <c r="AP54" s="145"/>
      <c r="AQ54" s="145"/>
      <c r="AR54" s="145"/>
      <c r="AS54" s="145"/>
      <c r="AT54" s="142">
        <v>29700</v>
      </c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>
        <v>27900</v>
      </c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>
        <f>AT54-BK54</f>
        <v>1800</v>
      </c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28">
        <f>BK54/AT54*100</f>
        <v>93.93939393939394</v>
      </c>
      <c r="CJ54" s="29"/>
      <c r="CK54" s="29"/>
      <c r="CL54" s="29"/>
      <c r="CM54" s="30"/>
      <c r="CN54" s="30"/>
      <c r="CO54" s="30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</row>
    <row r="55" spans="1:129" s="26" customFormat="1" ht="70.5" customHeight="1">
      <c r="A55" s="48" t="s">
        <v>347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50"/>
      <c r="AD55" s="34"/>
      <c r="AE55" s="146">
        <v>200</v>
      </c>
      <c r="AF55" s="146"/>
      <c r="AG55" s="146"/>
      <c r="AH55" s="146"/>
      <c r="AI55" s="146"/>
      <c r="AJ55" s="146"/>
      <c r="AK55" s="145" t="s">
        <v>348</v>
      </c>
      <c r="AL55" s="145"/>
      <c r="AM55" s="145"/>
      <c r="AN55" s="145"/>
      <c r="AO55" s="145"/>
      <c r="AP55" s="145"/>
      <c r="AQ55" s="145"/>
      <c r="AR55" s="145"/>
      <c r="AS55" s="145"/>
      <c r="AT55" s="142">
        <v>456900</v>
      </c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>
        <v>429100</v>
      </c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>
        <f>AT55-BK55</f>
        <v>27800</v>
      </c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28">
        <f>BK55/AT55*100</f>
        <v>93.91551761873495</v>
      </c>
      <c r="CJ55" s="29"/>
      <c r="CK55" s="29"/>
      <c r="CL55" s="29"/>
      <c r="CM55" s="30"/>
      <c r="CN55" s="30"/>
      <c r="CO55" s="30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</row>
    <row r="56" spans="1:129" s="19" customFormat="1" ht="126" customHeight="1">
      <c r="A56" s="76" t="s">
        <v>30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21"/>
      <c r="AE56" s="148">
        <v>200</v>
      </c>
      <c r="AF56" s="148"/>
      <c r="AG56" s="148"/>
      <c r="AH56" s="148"/>
      <c r="AI56" s="148"/>
      <c r="AJ56" s="148"/>
      <c r="AK56" s="149" t="s">
        <v>32</v>
      </c>
      <c r="AL56" s="149"/>
      <c r="AM56" s="149"/>
      <c r="AN56" s="149"/>
      <c r="AO56" s="149"/>
      <c r="AP56" s="149"/>
      <c r="AQ56" s="149"/>
      <c r="AR56" s="149"/>
      <c r="AS56" s="149"/>
      <c r="AT56" s="147">
        <v>3888000</v>
      </c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>
        <v>3212080.7</v>
      </c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>
        <f t="shared" si="2"/>
        <v>675919.2999999998</v>
      </c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20">
        <f t="shared" si="0"/>
        <v>82.61524434156378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26" customHeight="1">
      <c r="A57" s="76" t="s">
        <v>33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21"/>
      <c r="AE57" s="148">
        <v>200</v>
      </c>
      <c r="AF57" s="148"/>
      <c r="AG57" s="148"/>
      <c r="AH57" s="148"/>
      <c r="AI57" s="148"/>
      <c r="AJ57" s="148"/>
      <c r="AK57" s="149" t="s">
        <v>29</v>
      </c>
      <c r="AL57" s="149"/>
      <c r="AM57" s="149"/>
      <c r="AN57" s="149"/>
      <c r="AO57" s="149"/>
      <c r="AP57" s="149"/>
      <c r="AQ57" s="149"/>
      <c r="AR57" s="149"/>
      <c r="AS57" s="149"/>
      <c r="AT57" s="147">
        <v>3521300</v>
      </c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>
        <v>2697826.75</v>
      </c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>
        <f t="shared" si="2"/>
        <v>823473.25</v>
      </c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20">
        <f t="shared" si="0"/>
        <v>76.61451026609491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38.75" customHeight="1">
      <c r="A58" s="51" t="s">
        <v>36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3"/>
      <c r="AD58" s="21"/>
      <c r="AE58" s="148">
        <v>200</v>
      </c>
      <c r="AF58" s="148"/>
      <c r="AG58" s="148"/>
      <c r="AH58" s="148"/>
      <c r="AI58" s="148"/>
      <c r="AJ58" s="148"/>
      <c r="AK58" s="149" t="s">
        <v>34</v>
      </c>
      <c r="AL58" s="149"/>
      <c r="AM58" s="149"/>
      <c r="AN58" s="149"/>
      <c r="AO58" s="149"/>
      <c r="AP58" s="149"/>
      <c r="AQ58" s="149"/>
      <c r="AR58" s="149"/>
      <c r="AS58" s="149"/>
      <c r="AT58" s="147">
        <v>450000</v>
      </c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>
        <v>218448.11</v>
      </c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>
        <f t="shared" si="2"/>
        <v>231551.89</v>
      </c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20">
        <f t="shared" si="0"/>
        <v>48.54402444444444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32.75" customHeight="1">
      <c r="A59" s="51" t="s">
        <v>37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3"/>
      <c r="AD59" s="21"/>
      <c r="AE59" s="148">
        <v>200</v>
      </c>
      <c r="AF59" s="148"/>
      <c r="AG59" s="148"/>
      <c r="AH59" s="148"/>
      <c r="AI59" s="148"/>
      <c r="AJ59" s="148"/>
      <c r="AK59" s="149" t="s">
        <v>35</v>
      </c>
      <c r="AL59" s="149"/>
      <c r="AM59" s="149"/>
      <c r="AN59" s="149"/>
      <c r="AO59" s="149"/>
      <c r="AP59" s="149"/>
      <c r="AQ59" s="149"/>
      <c r="AR59" s="149"/>
      <c r="AS59" s="149"/>
      <c r="AT59" s="147">
        <v>1188100</v>
      </c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>
        <v>1185973</v>
      </c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>
        <f t="shared" si="2"/>
        <v>2127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20">
        <f>BK59/AT59*100</f>
        <v>99.8209746654322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9" customFormat="1" ht="147" customHeight="1">
      <c r="A60" s="51" t="s">
        <v>38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3"/>
      <c r="AD60" s="21"/>
      <c r="AE60" s="148">
        <v>200</v>
      </c>
      <c r="AF60" s="148"/>
      <c r="AG60" s="148"/>
      <c r="AH60" s="148"/>
      <c r="AI60" s="148"/>
      <c r="AJ60" s="148"/>
      <c r="AK60" s="149" t="s">
        <v>39</v>
      </c>
      <c r="AL60" s="149"/>
      <c r="AM60" s="149"/>
      <c r="AN60" s="149"/>
      <c r="AO60" s="149"/>
      <c r="AP60" s="149"/>
      <c r="AQ60" s="149"/>
      <c r="AR60" s="149"/>
      <c r="AS60" s="149"/>
      <c r="AT60" s="147">
        <v>28500</v>
      </c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>
        <v>5950</v>
      </c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>
        <f>AT60-BK60</f>
        <v>22550</v>
      </c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20">
        <f t="shared" si="0"/>
        <v>20.87719298245614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9" customFormat="1" ht="150" customHeight="1">
      <c r="A61" s="51" t="s">
        <v>40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3"/>
      <c r="AD61" s="21"/>
      <c r="AE61" s="148">
        <v>200</v>
      </c>
      <c r="AF61" s="148"/>
      <c r="AG61" s="148"/>
      <c r="AH61" s="148"/>
      <c r="AI61" s="148"/>
      <c r="AJ61" s="148"/>
      <c r="AK61" s="149" t="s">
        <v>41</v>
      </c>
      <c r="AL61" s="149"/>
      <c r="AM61" s="149"/>
      <c r="AN61" s="149"/>
      <c r="AO61" s="149"/>
      <c r="AP61" s="149"/>
      <c r="AQ61" s="149"/>
      <c r="AR61" s="149"/>
      <c r="AS61" s="149"/>
      <c r="AT61" s="147">
        <v>2621300</v>
      </c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>
        <v>2165037.13</v>
      </c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>
        <f>AT61-BK61</f>
        <v>456262.8700000001</v>
      </c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20">
        <f t="shared" si="0"/>
        <v>82.5940231945981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9" customFormat="1" ht="113.25" customHeight="1">
      <c r="A62" s="76" t="s">
        <v>42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21"/>
      <c r="AE62" s="148">
        <v>200</v>
      </c>
      <c r="AF62" s="148"/>
      <c r="AG62" s="148"/>
      <c r="AH62" s="148"/>
      <c r="AI62" s="148"/>
      <c r="AJ62" s="148"/>
      <c r="AK62" s="149" t="s">
        <v>43</v>
      </c>
      <c r="AL62" s="149"/>
      <c r="AM62" s="149"/>
      <c r="AN62" s="149"/>
      <c r="AO62" s="149"/>
      <c r="AP62" s="149"/>
      <c r="AQ62" s="149"/>
      <c r="AR62" s="149"/>
      <c r="AS62" s="149"/>
      <c r="AT62" s="147">
        <v>570000</v>
      </c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>
        <v>406306</v>
      </c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>
        <f>AT62-BK62</f>
        <v>163694</v>
      </c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20">
        <f t="shared" si="0"/>
        <v>71.28175438596492</v>
      </c>
      <c r="CJ62" s="23"/>
      <c r="CK62" s="23"/>
      <c r="CL62" s="23"/>
      <c r="CM62" s="25"/>
      <c r="CN62" s="25"/>
      <c r="CO62" s="25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9" customFormat="1" ht="152.25" customHeight="1">
      <c r="A63" s="51" t="s">
        <v>336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3"/>
      <c r="AD63" s="21"/>
      <c r="AE63" s="148">
        <v>200</v>
      </c>
      <c r="AF63" s="148"/>
      <c r="AG63" s="148"/>
      <c r="AH63" s="148"/>
      <c r="AI63" s="148"/>
      <c r="AJ63" s="148"/>
      <c r="AK63" s="149" t="s">
        <v>335</v>
      </c>
      <c r="AL63" s="149"/>
      <c r="AM63" s="149"/>
      <c r="AN63" s="149"/>
      <c r="AO63" s="149"/>
      <c r="AP63" s="149"/>
      <c r="AQ63" s="149"/>
      <c r="AR63" s="149"/>
      <c r="AS63" s="149"/>
      <c r="AT63" s="147">
        <v>526400</v>
      </c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>
        <v>526400</v>
      </c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 t="s">
        <v>52</v>
      </c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20">
        <f>BK63/AT63*100</f>
        <v>100</v>
      </c>
      <c r="CJ63" s="23"/>
      <c r="CK63" s="23"/>
      <c r="CL63" s="23"/>
      <c r="CM63" s="25"/>
      <c r="CN63" s="25"/>
      <c r="CO63" s="25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</row>
    <row r="64" spans="1:129" s="19" customFormat="1" ht="147" customHeight="1">
      <c r="A64" s="51" t="s">
        <v>336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3"/>
      <c r="AD64" s="21"/>
      <c r="AE64" s="148">
        <v>200</v>
      </c>
      <c r="AF64" s="148"/>
      <c r="AG64" s="148"/>
      <c r="AH64" s="148"/>
      <c r="AI64" s="148"/>
      <c r="AJ64" s="148"/>
      <c r="AK64" s="149" t="s">
        <v>337</v>
      </c>
      <c r="AL64" s="149"/>
      <c r="AM64" s="149"/>
      <c r="AN64" s="149"/>
      <c r="AO64" s="149"/>
      <c r="AP64" s="149"/>
      <c r="AQ64" s="149"/>
      <c r="AR64" s="149"/>
      <c r="AS64" s="149"/>
      <c r="AT64" s="147">
        <v>34300</v>
      </c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>
        <v>34300</v>
      </c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 t="s">
        <v>52</v>
      </c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20">
        <f>BK64/AT64*100</f>
        <v>100</v>
      </c>
      <c r="CJ64" s="23"/>
      <c r="CK64" s="23"/>
      <c r="CL64" s="23"/>
      <c r="CM64" s="25"/>
      <c r="CN64" s="25"/>
      <c r="CO64" s="25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</row>
    <row r="65" spans="1:129" s="19" customFormat="1" ht="164.25" customHeight="1">
      <c r="A65" s="76" t="s">
        <v>45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21"/>
      <c r="AE65" s="148">
        <v>200</v>
      </c>
      <c r="AF65" s="148"/>
      <c r="AG65" s="148"/>
      <c r="AH65" s="148"/>
      <c r="AI65" s="148"/>
      <c r="AJ65" s="148"/>
      <c r="AK65" s="149" t="s">
        <v>44</v>
      </c>
      <c r="AL65" s="149"/>
      <c r="AM65" s="149"/>
      <c r="AN65" s="149"/>
      <c r="AO65" s="149"/>
      <c r="AP65" s="149"/>
      <c r="AQ65" s="149"/>
      <c r="AR65" s="149"/>
      <c r="AS65" s="149"/>
      <c r="AT65" s="147">
        <v>204000</v>
      </c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>
        <v>128190.5</v>
      </c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>
        <f>AT65-BK65</f>
        <v>75809.5</v>
      </c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20">
        <f t="shared" si="0"/>
        <v>62.83848039215686</v>
      </c>
      <c r="CJ65" s="23"/>
      <c r="CK65" s="23"/>
      <c r="CL65" s="23"/>
      <c r="CM65" s="25"/>
      <c r="CN65" s="25"/>
      <c r="CO65" s="25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</row>
    <row r="66" spans="1:129" s="19" customFormat="1" ht="126.75" customHeight="1">
      <c r="A66" s="76" t="s">
        <v>47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21"/>
      <c r="AE66" s="148">
        <v>200</v>
      </c>
      <c r="AF66" s="148"/>
      <c r="AG66" s="148"/>
      <c r="AH66" s="148"/>
      <c r="AI66" s="148"/>
      <c r="AJ66" s="148"/>
      <c r="AK66" s="149" t="s">
        <v>46</v>
      </c>
      <c r="AL66" s="149"/>
      <c r="AM66" s="149"/>
      <c r="AN66" s="149"/>
      <c r="AO66" s="149"/>
      <c r="AP66" s="149"/>
      <c r="AQ66" s="149"/>
      <c r="AR66" s="149"/>
      <c r="AS66" s="149"/>
      <c r="AT66" s="147">
        <v>157900</v>
      </c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>
        <v>127167.29</v>
      </c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>
        <f>AT66-BK66</f>
        <v>30732.710000000006</v>
      </c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20">
        <f t="shared" si="0"/>
        <v>80.53659911336288</v>
      </c>
      <c r="CJ66" s="23"/>
      <c r="CK66" s="23"/>
      <c r="CL66" s="23"/>
      <c r="CM66" s="25"/>
      <c r="CN66" s="25"/>
      <c r="CO66" s="25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</row>
    <row r="67" spans="1:129" s="179" customFormat="1" ht="16.5" customHeight="1" thickBot="1">
      <c r="A67" s="177" t="s">
        <v>48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</row>
    <row r="68" spans="1:86" s="22" customFormat="1" ht="24.75" customHeight="1" thickBot="1">
      <c r="A68" s="182" t="s">
        <v>225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4">
        <v>450</v>
      </c>
      <c r="AF68" s="184"/>
      <c r="AG68" s="184"/>
      <c r="AH68" s="184"/>
      <c r="AI68" s="184"/>
      <c r="AJ68" s="184"/>
      <c r="AK68" s="183" t="s">
        <v>90</v>
      </c>
      <c r="AL68" s="183"/>
      <c r="AM68" s="183"/>
      <c r="AN68" s="183"/>
      <c r="AO68" s="183"/>
      <c r="AP68" s="183"/>
      <c r="AQ68" s="183"/>
      <c r="AR68" s="183"/>
      <c r="AS68" s="183"/>
      <c r="AT68" s="173">
        <f>стр1!BB14-стр2!AT7</f>
        <v>-1659218.9800000042</v>
      </c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>
        <f>стр1!BX14-стр2!BK7</f>
        <v>3601002.6199999973</v>
      </c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6" t="s">
        <v>90</v>
      </c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22">
        <f>BK68/AT68*100</f>
        <v>-217.0299799728658</v>
      </c>
    </row>
    <row r="69" spans="46:74" ht="12.75" customHeight="1"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</row>
    <row r="71" spans="43:74" ht="12.75" customHeight="1">
      <c r="AQ71" s="174"/>
      <c r="AR71" s="174"/>
      <c r="BK71" s="175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</row>
  </sheetData>
  <sheetProtection/>
  <mergeCells count="381">
    <mergeCell ref="AK53:AS53"/>
    <mergeCell ref="AT53:BJ53"/>
    <mergeCell ref="BK53:BV53"/>
    <mergeCell ref="BW53:CG53"/>
    <mergeCell ref="AE44:AJ44"/>
    <mergeCell ref="AK44:AS44"/>
    <mergeCell ref="AT44:BJ44"/>
    <mergeCell ref="BK44:BV44"/>
    <mergeCell ref="BW44:CG44"/>
    <mergeCell ref="BK52:BV52"/>
    <mergeCell ref="BW52:CG52"/>
    <mergeCell ref="A18:AD18"/>
    <mergeCell ref="AE18:AJ18"/>
    <mergeCell ref="AK18:AS18"/>
    <mergeCell ref="AT18:BJ18"/>
    <mergeCell ref="BK18:BV18"/>
    <mergeCell ref="BW18:CG18"/>
    <mergeCell ref="AT28:BJ28"/>
    <mergeCell ref="A52:AC52"/>
    <mergeCell ref="BW61:CG61"/>
    <mergeCell ref="AK30:AS30"/>
    <mergeCell ref="AT45:BJ45"/>
    <mergeCell ref="BW50:CG50"/>
    <mergeCell ref="AK28:AS28"/>
    <mergeCell ref="BK41:BV41"/>
    <mergeCell ref="AK52:AS52"/>
    <mergeCell ref="AT52:BJ52"/>
    <mergeCell ref="AT50:BJ50"/>
    <mergeCell ref="BK49:BV49"/>
    <mergeCell ref="BK62:BV62"/>
    <mergeCell ref="A57:AC57"/>
    <mergeCell ref="A62:AC62"/>
    <mergeCell ref="A65:AC65"/>
    <mergeCell ref="BK59:BV59"/>
    <mergeCell ref="BK58:BV58"/>
    <mergeCell ref="AT61:BJ61"/>
    <mergeCell ref="AK65:AS65"/>
    <mergeCell ref="A59:AC59"/>
    <mergeCell ref="AE59:AJ59"/>
    <mergeCell ref="A58:AC58"/>
    <mergeCell ref="AE57:AJ57"/>
    <mergeCell ref="AE62:AJ62"/>
    <mergeCell ref="A60:AC60"/>
    <mergeCell ref="A61:AC61"/>
    <mergeCell ref="AE65:AJ65"/>
    <mergeCell ref="AK62:AS62"/>
    <mergeCell ref="AE58:AJ58"/>
    <mergeCell ref="A41:AD41"/>
    <mergeCell ref="A47:AD47"/>
    <mergeCell ref="AE47:AJ47"/>
    <mergeCell ref="A42:AD42"/>
    <mergeCell ref="A51:AC51"/>
    <mergeCell ref="AE45:AJ45"/>
    <mergeCell ref="AE42:AJ42"/>
    <mergeCell ref="AE53:AJ53"/>
    <mergeCell ref="AE15:AJ15"/>
    <mergeCell ref="AE31:AJ31"/>
    <mergeCell ref="AE40:AJ40"/>
    <mergeCell ref="AE35:AJ35"/>
    <mergeCell ref="AE21:AJ21"/>
    <mergeCell ref="AE30:AJ30"/>
    <mergeCell ref="AE36:AJ36"/>
    <mergeCell ref="AE20:AJ20"/>
    <mergeCell ref="AE37:AJ37"/>
    <mergeCell ref="AK15:AS15"/>
    <mergeCell ref="A40:AD40"/>
    <mergeCell ref="A16:AD16"/>
    <mergeCell ref="AE16:AJ16"/>
    <mergeCell ref="A13:AC13"/>
    <mergeCell ref="AE13:AJ13"/>
    <mergeCell ref="AK13:AS13"/>
    <mergeCell ref="AE14:AJ14"/>
    <mergeCell ref="AK14:AS14"/>
    <mergeCell ref="A15:AD15"/>
    <mergeCell ref="A14:AC14"/>
    <mergeCell ref="AT17:BJ17"/>
    <mergeCell ref="AT20:BJ20"/>
    <mergeCell ref="AT23:BJ23"/>
    <mergeCell ref="AK25:AS25"/>
    <mergeCell ref="AT21:BJ21"/>
    <mergeCell ref="AT25:BJ25"/>
    <mergeCell ref="AK17:AS17"/>
    <mergeCell ref="A20:AD20"/>
    <mergeCell ref="A25:AC25"/>
    <mergeCell ref="A32:AC32"/>
    <mergeCell ref="A38:AC38"/>
    <mergeCell ref="A45:AD45"/>
    <mergeCell ref="A53:AC53"/>
    <mergeCell ref="A48:AD48"/>
    <mergeCell ref="A54:AC54"/>
    <mergeCell ref="A43:AD43"/>
    <mergeCell ref="A44:AD44"/>
    <mergeCell ref="A49:AD49"/>
    <mergeCell ref="AE49:AJ49"/>
    <mergeCell ref="A56:AC56"/>
    <mergeCell ref="A50:AC50"/>
    <mergeCell ref="A37:AC37"/>
    <mergeCell ref="A36:AD36"/>
    <mergeCell ref="AE43:AJ43"/>
    <mergeCell ref="AE41:AJ41"/>
    <mergeCell ref="AE56:AJ56"/>
    <mergeCell ref="AE52:AJ52"/>
    <mergeCell ref="AK39:AS39"/>
    <mergeCell ref="AT39:BJ39"/>
    <mergeCell ref="AE50:AJ50"/>
    <mergeCell ref="AE17:AJ17"/>
    <mergeCell ref="A17:AD17"/>
    <mergeCell ref="A34:AC34"/>
    <mergeCell ref="A35:AC35"/>
    <mergeCell ref="A33:AC33"/>
    <mergeCell ref="AE33:AJ33"/>
    <mergeCell ref="AE19:AJ19"/>
    <mergeCell ref="AT47:BJ47"/>
    <mergeCell ref="AE39:AJ39"/>
    <mergeCell ref="AK47:AS47"/>
    <mergeCell ref="A21:AD21"/>
    <mergeCell ref="AT33:BJ33"/>
    <mergeCell ref="AT42:BJ42"/>
    <mergeCell ref="AT31:BJ31"/>
    <mergeCell ref="AE28:AJ28"/>
    <mergeCell ref="AT26:BJ26"/>
    <mergeCell ref="AT30:BJ30"/>
    <mergeCell ref="AE38:AJ38"/>
    <mergeCell ref="AT35:BJ35"/>
    <mergeCell ref="AT34:BJ34"/>
    <mergeCell ref="AE32:AJ32"/>
    <mergeCell ref="AK42:AS42"/>
    <mergeCell ref="AK41:AS41"/>
    <mergeCell ref="AK38:AS38"/>
    <mergeCell ref="AT38:BJ38"/>
    <mergeCell ref="AK37:AS37"/>
    <mergeCell ref="AT37:BJ37"/>
    <mergeCell ref="AT43:BJ43"/>
    <mergeCell ref="AT41:BJ41"/>
    <mergeCell ref="AK43:AS43"/>
    <mergeCell ref="AT36:BJ36"/>
    <mergeCell ref="AT40:BJ40"/>
    <mergeCell ref="A28:AD28"/>
    <mergeCell ref="AE34:AJ34"/>
    <mergeCell ref="A29:AD29"/>
    <mergeCell ref="AE29:AJ29"/>
    <mergeCell ref="A30:AD30"/>
    <mergeCell ref="AK16:AS16"/>
    <mergeCell ref="AK21:AS21"/>
    <mergeCell ref="AK20:AS20"/>
    <mergeCell ref="AT32:BJ32"/>
    <mergeCell ref="AK33:AS33"/>
    <mergeCell ref="AK32:AS32"/>
    <mergeCell ref="AK24:AS24"/>
    <mergeCell ref="AK31:AS31"/>
    <mergeCell ref="AT24:BJ24"/>
    <mergeCell ref="AT19:BJ19"/>
    <mergeCell ref="A19:AD19"/>
    <mergeCell ref="A12:AD12"/>
    <mergeCell ref="AE12:AJ12"/>
    <mergeCell ref="AK12:AS12"/>
    <mergeCell ref="BW13:CG13"/>
    <mergeCell ref="A39:AC39"/>
    <mergeCell ref="A23:AD23"/>
    <mergeCell ref="AE23:AJ23"/>
    <mergeCell ref="AK23:AS23"/>
    <mergeCell ref="A31:AC31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2:CG2"/>
    <mergeCell ref="A4:AD5"/>
    <mergeCell ref="AE4:AJ5"/>
    <mergeCell ref="AK4:AS5"/>
    <mergeCell ref="AT4:BJ5"/>
    <mergeCell ref="BK4:BV5"/>
    <mergeCell ref="BW4:CG5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BK8:BV9"/>
    <mergeCell ref="AT6:BJ6"/>
    <mergeCell ref="BW17:CG17"/>
    <mergeCell ref="BK14:BV14"/>
    <mergeCell ref="BW16:CG16"/>
    <mergeCell ref="BK15:BV15"/>
    <mergeCell ref="BK16:BV16"/>
    <mergeCell ref="BK17:BV17"/>
    <mergeCell ref="BK32:BV32"/>
    <mergeCell ref="BK33:BV33"/>
    <mergeCell ref="BW35:CG35"/>
    <mergeCell ref="BW36:CG36"/>
    <mergeCell ref="BK36:BV36"/>
    <mergeCell ref="BW10:CG10"/>
    <mergeCell ref="BK34:BV34"/>
    <mergeCell ref="BW38:CG38"/>
    <mergeCell ref="BK37:BV37"/>
    <mergeCell ref="BW30:CG30"/>
    <mergeCell ref="BW31:CG31"/>
    <mergeCell ref="BW49:CG49"/>
    <mergeCell ref="BW45:CG45"/>
    <mergeCell ref="BK47:BV47"/>
    <mergeCell ref="BK45:BV45"/>
    <mergeCell ref="BW32:CG32"/>
    <mergeCell ref="BW47:CG47"/>
    <mergeCell ref="BW37:CG37"/>
    <mergeCell ref="BW40:CG40"/>
    <mergeCell ref="BW41:CG41"/>
    <mergeCell ref="BW39:CG39"/>
    <mergeCell ref="BW33:CG33"/>
    <mergeCell ref="BW43:CG43"/>
    <mergeCell ref="BW34:CG34"/>
    <mergeCell ref="BW28:CG28"/>
    <mergeCell ref="CM7:DY7"/>
    <mergeCell ref="BK7:BV7"/>
    <mergeCell ref="CJ7:CL7"/>
    <mergeCell ref="BW7:CG7"/>
    <mergeCell ref="BK12:BV12"/>
    <mergeCell ref="BW12:CG12"/>
    <mergeCell ref="BW19:CG19"/>
    <mergeCell ref="BW14:CG14"/>
    <mergeCell ref="BW15:CG15"/>
    <mergeCell ref="BK20:BV20"/>
    <mergeCell ref="BK21:BV21"/>
    <mergeCell ref="BK23:BV23"/>
    <mergeCell ref="BW26:CG26"/>
    <mergeCell ref="BW25:CG25"/>
    <mergeCell ref="BK25:BV25"/>
    <mergeCell ref="BW21:CG21"/>
    <mergeCell ref="BW23:CG23"/>
    <mergeCell ref="BW24:CG24"/>
    <mergeCell ref="BW20:CG20"/>
    <mergeCell ref="AQ71:AR71"/>
    <mergeCell ref="BK71:BV71"/>
    <mergeCell ref="BW68:CG68"/>
    <mergeCell ref="A67:IV67"/>
    <mergeCell ref="BK69:BV69"/>
    <mergeCell ref="AT69:BJ69"/>
    <mergeCell ref="A68:AD68"/>
    <mergeCell ref="AK68:AS68"/>
    <mergeCell ref="BK68:BV68"/>
    <mergeCell ref="AE68:AJ68"/>
    <mergeCell ref="BW59:CG59"/>
    <mergeCell ref="AE60:AJ60"/>
    <mergeCell ref="AE61:AJ61"/>
    <mergeCell ref="AK66:AS66"/>
    <mergeCell ref="BK65:BV65"/>
    <mergeCell ref="AK61:AS61"/>
    <mergeCell ref="AT66:BJ66"/>
    <mergeCell ref="AT60:BJ60"/>
    <mergeCell ref="AT59:BJ59"/>
    <mergeCell ref="BK66:BV66"/>
    <mergeCell ref="A66:AC66"/>
    <mergeCell ref="AE66:AJ66"/>
    <mergeCell ref="BK60:BV60"/>
    <mergeCell ref="AT51:BJ51"/>
    <mergeCell ref="AT58:BJ58"/>
    <mergeCell ref="AT56:BJ56"/>
    <mergeCell ref="AT57:BJ57"/>
    <mergeCell ref="AK60:AS60"/>
    <mergeCell ref="AK58:AS58"/>
    <mergeCell ref="AE51:AJ51"/>
    <mergeCell ref="AT68:BJ68"/>
    <mergeCell ref="A26:AD26"/>
    <mergeCell ref="A24:AC24"/>
    <mergeCell ref="AE26:AJ26"/>
    <mergeCell ref="AK26:AS26"/>
    <mergeCell ref="AE25:AJ25"/>
    <mergeCell ref="AE24:AJ24"/>
    <mergeCell ref="AT65:BJ65"/>
    <mergeCell ref="AT62:BJ62"/>
    <mergeCell ref="AK50:AS50"/>
    <mergeCell ref="BW51:CG51"/>
    <mergeCell ref="BK42:BV42"/>
    <mergeCell ref="BK38:BV38"/>
    <mergeCell ref="AK56:AS56"/>
    <mergeCell ref="AK51:AS51"/>
    <mergeCell ref="AK57:AS57"/>
    <mergeCell ref="BW42:CG42"/>
    <mergeCell ref="AK49:AS49"/>
    <mergeCell ref="AT49:BJ49"/>
    <mergeCell ref="AK45:AS45"/>
    <mergeCell ref="BW58:CG58"/>
    <mergeCell ref="BK19:BV19"/>
    <mergeCell ref="BW65:CG65"/>
    <mergeCell ref="BK61:BV61"/>
    <mergeCell ref="BK26:BV26"/>
    <mergeCell ref="BW56:CG56"/>
    <mergeCell ref="BW60:CG60"/>
    <mergeCell ref="BW57:CG57"/>
    <mergeCell ref="BK24:BV24"/>
    <mergeCell ref="BW62:CG62"/>
    <mergeCell ref="BW66:CG66"/>
    <mergeCell ref="BK30:BV30"/>
    <mergeCell ref="BK28:BV28"/>
    <mergeCell ref="BK51:BV51"/>
    <mergeCell ref="BK56:BV56"/>
    <mergeCell ref="BK31:BV31"/>
    <mergeCell ref="BK43:BV43"/>
    <mergeCell ref="BK40:BV40"/>
    <mergeCell ref="BK57:BV57"/>
    <mergeCell ref="BK50:BV50"/>
    <mergeCell ref="A9:AD9"/>
    <mergeCell ref="AT13:BJ13"/>
    <mergeCell ref="AT15:BJ15"/>
    <mergeCell ref="BK13:BV13"/>
    <mergeCell ref="AE8:AJ9"/>
    <mergeCell ref="AK8:AS9"/>
    <mergeCell ref="AT8:BJ9"/>
    <mergeCell ref="AT12:BJ12"/>
    <mergeCell ref="A11:AD11"/>
    <mergeCell ref="AE11:AJ11"/>
    <mergeCell ref="AK59:AS59"/>
    <mergeCell ref="AT14:BJ14"/>
    <mergeCell ref="AT16:BJ16"/>
    <mergeCell ref="AK35:AS35"/>
    <mergeCell ref="AK40:AS40"/>
    <mergeCell ref="AK19:AS19"/>
    <mergeCell ref="AK34:AS34"/>
    <mergeCell ref="AK36:AS36"/>
    <mergeCell ref="AK29:AS29"/>
    <mergeCell ref="AT29:BJ29"/>
    <mergeCell ref="A22:AD22"/>
    <mergeCell ref="AE22:AJ22"/>
    <mergeCell ref="AK22:AS22"/>
    <mergeCell ref="AT22:BJ22"/>
    <mergeCell ref="BK22:BV22"/>
    <mergeCell ref="BW22:CG22"/>
    <mergeCell ref="BK29:BV29"/>
    <mergeCell ref="BW29:CG29"/>
    <mergeCell ref="A46:AD46"/>
    <mergeCell ref="AE46:AJ46"/>
    <mergeCell ref="AK46:AS46"/>
    <mergeCell ref="AT46:BJ46"/>
    <mergeCell ref="BK46:BV46"/>
    <mergeCell ref="BW46:CG46"/>
    <mergeCell ref="BK35:BV35"/>
    <mergeCell ref="BK39:BV39"/>
    <mergeCell ref="AE48:AJ48"/>
    <mergeCell ref="AK48:AS48"/>
    <mergeCell ref="AT48:BJ48"/>
    <mergeCell ref="BK48:BV48"/>
    <mergeCell ref="BW48:CG48"/>
    <mergeCell ref="A64:AC64"/>
    <mergeCell ref="AE64:AJ64"/>
    <mergeCell ref="AK64:AS64"/>
    <mergeCell ref="AT64:BJ64"/>
    <mergeCell ref="BK64:BV64"/>
    <mergeCell ref="BW64:CG64"/>
    <mergeCell ref="A63:AC63"/>
    <mergeCell ref="AE63:AJ63"/>
    <mergeCell ref="AK63:AS63"/>
    <mergeCell ref="AT63:BJ63"/>
    <mergeCell ref="BK63:BV63"/>
    <mergeCell ref="BW63:CG63"/>
    <mergeCell ref="BK54:BV54"/>
    <mergeCell ref="BW54:CG54"/>
    <mergeCell ref="A55:AC55"/>
    <mergeCell ref="AE55:AJ55"/>
    <mergeCell ref="AK55:AS55"/>
    <mergeCell ref="AT55:BJ55"/>
    <mergeCell ref="BK55:BV55"/>
    <mergeCell ref="BW55:CG55"/>
    <mergeCell ref="A27:AC27"/>
    <mergeCell ref="AE27:AJ27"/>
    <mergeCell ref="AK27:AS27"/>
    <mergeCell ref="AT27:BJ27"/>
    <mergeCell ref="BK27:BV27"/>
    <mergeCell ref="BW27:CG27"/>
    <mergeCell ref="AE54:AJ54"/>
    <mergeCell ref="AK54:AS54"/>
    <mergeCell ref="AT54:BJ54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22">
      <selection activeCell="BY30" sqref="BY30:CN30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91</v>
      </c>
    </row>
    <row r="2" spans="1:108" s="8" customFormat="1" ht="25.5" customHeight="1">
      <c r="A2" s="262" t="s">
        <v>227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</row>
    <row r="3" spans="1:108" s="14" customFormat="1" ht="56.25" customHeight="1">
      <c r="A3" s="257" t="s">
        <v>205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 t="s">
        <v>206</v>
      </c>
      <c r="AC3" s="252"/>
      <c r="AD3" s="252"/>
      <c r="AE3" s="252"/>
      <c r="AF3" s="252"/>
      <c r="AG3" s="252"/>
      <c r="AH3" s="252" t="s">
        <v>228</v>
      </c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 t="s">
        <v>92</v>
      </c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 t="s">
        <v>208</v>
      </c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 t="s">
        <v>209</v>
      </c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8"/>
    </row>
    <row r="4" spans="1:108" s="9" customFormat="1" ht="12" customHeight="1" thickBot="1">
      <c r="A4" s="263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5">
        <v>2</v>
      </c>
      <c r="AC4" s="265"/>
      <c r="AD4" s="265"/>
      <c r="AE4" s="265"/>
      <c r="AF4" s="265"/>
      <c r="AG4" s="265"/>
      <c r="AH4" s="265">
        <v>3</v>
      </c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>
        <v>4</v>
      </c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>
        <v>5</v>
      </c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>
        <v>6</v>
      </c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6"/>
    </row>
    <row r="5" spans="1:108" s="15" customFormat="1" ht="23.25" customHeight="1">
      <c r="A5" s="259" t="s">
        <v>130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60"/>
      <c r="AB5" s="261" t="s">
        <v>93</v>
      </c>
      <c r="AC5" s="256"/>
      <c r="AD5" s="256"/>
      <c r="AE5" s="256"/>
      <c r="AF5" s="256"/>
      <c r="AG5" s="256"/>
      <c r="AH5" s="256" t="s">
        <v>229</v>
      </c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3">
        <f>BC28</f>
        <v>1659218.9800000042</v>
      </c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3">
        <f>BY28</f>
        <v>-3601002.6199999973</v>
      </c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3">
        <f>BC5-BY5</f>
        <v>5260221.6000000015</v>
      </c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5"/>
    </row>
    <row r="6" spans="1:108" s="15" customFormat="1" ht="13.5" customHeight="1">
      <c r="A6" s="238" t="s">
        <v>211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9"/>
      <c r="AB6" s="240" t="s">
        <v>94</v>
      </c>
      <c r="AC6" s="241"/>
      <c r="AD6" s="241"/>
      <c r="AE6" s="241"/>
      <c r="AF6" s="241"/>
      <c r="AG6" s="242"/>
      <c r="AH6" s="248" t="s">
        <v>229</v>
      </c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2"/>
      <c r="BC6" s="230" t="s">
        <v>52</v>
      </c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2"/>
      <c r="BY6" s="230" t="s">
        <v>52</v>
      </c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2"/>
      <c r="CO6" s="230" t="s">
        <v>52</v>
      </c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46"/>
    </row>
    <row r="7" spans="1:108" ht="23.25" customHeight="1">
      <c r="A7" s="250" t="s">
        <v>230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1"/>
      <c r="AB7" s="243"/>
      <c r="AC7" s="244"/>
      <c r="AD7" s="244"/>
      <c r="AE7" s="244"/>
      <c r="AF7" s="244"/>
      <c r="AG7" s="245"/>
      <c r="AH7" s="249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5"/>
      <c r="BC7" s="233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5"/>
      <c r="BY7" s="233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5"/>
      <c r="CO7" s="233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47"/>
    </row>
    <row r="8" spans="1:108" ht="13.5" customHeight="1">
      <c r="A8" s="267" t="s">
        <v>95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8"/>
      <c r="AB8" s="240"/>
      <c r="AC8" s="241"/>
      <c r="AD8" s="241"/>
      <c r="AE8" s="241"/>
      <c r="AF8" s="241"/>
      <c r="AG8" s="242"/>
      <c r="AH8" s="248" t="s">
        <v>52</v>
      </c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2"/>
      <c r="BC8" s="230" t="s">
        <v>52</v>
      </c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2"/>
      <c r="BY8" s="230" t="s">
        <v>52</v>
      </c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2"/>
      <c r="CO8" s="230" t="s">
        <v>52</v>
      </c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46"/>
    </row>
    <row r="9" spans="1:108" ht="13.5" customHeight="1">
      <c r="A9" s="236" t="s">
        <v>52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7"/>
      <c r="AB9" s="243"/>
      <c r="AC9" s="244"/>
      <c r="AD9" s="244"/>
      <c r="AE9" s="244"/>
      <c r="AF9" s="244"/>
      <c r="AG9" s="245"/>
      <c r="AH9" s="249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5"/>
      <c r="BC9" s="233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5"/>
      <c r="BY9" s="233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5"/>
      <c r="CO9" s="233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47"/>
    </row>
    <row r="10" spans="1:108" ht="13.5" customHeight="1">
      <c r="A10" s="226" t="s">
        <v>52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7"/>
      <c r="AB10" s="218"/>
      <c r="AC10" s="219"/>
      <c r="AD10" s="219"/>
      <c r="AE10" s="219"/>
      <c r="AF10" s="219"/>
      <c r="AG10" s="219"/>
      <c r="AH10" s="219" t="s">
        <v>52</v>
      </c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1" t="s">
        <v>52</v>
      </c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 t="s">
        <v>52</v>
      </c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 t="s">
        <v>52</v>
      </c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3"/>
    </row>
    <row r="11" spans="1:108" ht="13.5" customHeight="1">
      <c r="A11" s="226" t="s">
        <v>52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7"/>
      <c r="AB11" s="218"/>
      <c r="AC11" s="219"/>
      <c r="AD11" s="219"/>
      <c r="AE11" s="219"/>
      <c r="AF11" s="219"/>
      <c r="AG11" s="219"/>
      <c r="AH11" s="219" t="s">
        <v>52</v>
      </c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1" t="s">
        <v>52</v>
      </c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 t="s">
        <v>52</v>
      </c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 t="s">
        <v>52</v>
      </c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3"/>
    </row>
    <row r="12" spans="1:108" ht="13.5" customHeight="1">
      <c r="A12" s="226" t="s">
        <v>52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7"/>
      <c r="AB12" s="218"/>
      <c r="AC12" s="219"/>
      <c r="AD12" s="219"/>
      <c r="AE12" s="219"/>
      <c r="AF12" s="219"/>
      <c r="AG12" s="219"/>
      <c r="AH12" s="219" t="s">
        <v>52</v>
      </c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1" t="s">
        <v>52</v>
      </c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 t="s">
        <v>52</v>
      </c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 t="s">
        <v>52</v>
      </c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3"/>
    </row>
    <row r="13" spans="1:108" ht="13.5" customHeight="1">
      <c r="A13" s="226" t="s">
        <v>52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7"/>
      <c r="AB13" s="218"/>
      <c r="AC13" s="219"/>
      <c r="AD13" s="219"/>
      <c r="AE13" s="219"/>
      <c r="AF13" s="219"/>
      <c r="AG13" s="219"/>
      <c r="AH13" s="219" t="s">
        <v>52</v>
      </c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21" t="s">
        <v>52</v>
      </c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 t="s">
        <v>52</v>
      </c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 t="s">
        <v>52</v>
      </c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3"/>
    </row>
    <row r="14" spans="1:108" ht="13.5" customHeight="1">
      <c r="A14" s="226" t="s">
        <v>52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7"/>
      <c r="AB14" s="218"/>
      <c r="AC14" s="219"/>
      <c r="AD14" s="219"/>
      <c r="AE14" s="219"/>
      <c r="AF14" s="219"/>
      <c r="AG14" s="219"/>
      <c r="AH14" s="219" t="s">
        <v>52</v>
      </c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1" t="s">
        <v>52</v>
      </c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 t="s">
        <v>52</v>
      </c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 t="s">
        <v>52</v>
      </c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3"/>
    </row>
    <row r="15" spans="1:108" ht="13.5" customHeight="1">
      <c r="A15" s="226" t="s">
        <v>52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7"/>
      <c r="AB15" s="218"/>
      <c r="AC15" s="219"/>
      <c r="AD15" s="219"/>
      <c r="AE15" s="219"/>
      <c r="AF15" s="219"/>
      <c r="AG15" s="219"/>
      <c r="AH15" s="219" t="s">
        <v>52</v>
      </c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1" t="s">
        <v>52</v>
      </c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 t="s">
        <v>52</v>
      </c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 t="s">
        <v>52</v>
      </c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3"/>
    </row>
    <row r="16" spans="1:108" ht="13.5" customHeight="1">
      <c r="A16" s="226" t="s">
        <v>52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7"/>
      <c r="AB16" s="218"/>
      <c r="AC16" s="219"/>
      <c r="AD16" s="219"/>
      <c r="AE16" s="219"/>
      <c r="AF16" s="219"/>
      <c r="AG16" s="219"/>
      <c r="AH16" s="219" t="s">
        <v>52</v>
      </c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1" t="s">
        <v>52</v>
      </c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 t="s">
        <v>52</v>
      </c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 t="s">
        <v>52</v>
      </c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3"/>
    </row>
    <row r="17" spans="1:108" ht="13.5" customHeight="1">
      <c r="A17" s="226" t="s">
        <v>52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7"/>
      <c r="AB17" s="218"/>
      <c r="AC17" s="219"/>
      <c r="AD17" s="219"/>
      <c r="AE17" s="219"/>
      <c r="AF17" s="219"/>
      <c r="AG17" s="219"/>
      <c r="AH17" s="219" t="s">
        <v>52</v>
      </c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21" t="s">
        <v>52</v>
      </c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 t="s">
        <v>52</v>
      </c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 t="s">
        <v>52</v>
      </c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3"/>
    </row>
    <row r="18" spans="1:108" ht="13.5" customHeight="1">
      <c r="A18" s="226" t="s">
        <v>52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7"/>
      <c r="AB18" s="218"/>
      <c r="AC18" s="219"/>
      <c r="AD18" s="219"/>
      <c r="AE18" s="219"/>
      <c r="AF18" s="219"/>
      <c r="AG18" s="219"/>
      <c r="AH18" s="219" t="s">
        <v>52</v>
      </c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1" t="s">
        <v>52</v>
      </c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 t="s">
        <v>52</v>
      </c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 t="s">
        <v>52</v>
      </c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3"/>
    </row>
    <row r="19" spans="1:108" ht="13.5" customHeight="1">
      <c r="A19" s="226" t="s">
        <v>52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7"/>
      <c r="AB19" s="218"/>
      <c r="AC19" s="219"/>
      <c r="AD19" s="219"/>
      <c r="AE19" s="219"/>
      <c r="AF19" s="219"/>
      <c r="AG19" s="219"/>
      <c r="AH19" s="219" t="s">
        <v>52</v>
      </c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1" t="s">
        <v>52</v>
      </c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 t="s">
        <v>52</v>
      </c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 t="s">
        <v>52</v>
      </c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3"/>
    </row>
    <row r="20" spans="1:108" ht="13.5" customHeight="1">
      <c r="A20" s="226" t="s">
        <v>52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7"/>
      <c r="AB20" s="218"/>
      <c r="AC20" s="219"/>
      <c r="AD20" s="219"/>
      <c r="AE20" s="219"/>
      <c r="AF20" s="219"/>
      <c r="AG20" s="219"/>
      <c r="AH20" s="219" t="s">
        <v>52</v>
      </c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21" t="s">
        <v>52</v>
      </c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 t="s">
        <v>52</v>
      </c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 t="s">
        <v>52</v>
      </c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3"/>
    </row>
    <row r="21" spans="1:108" s="15" customFormat="1" ht="23.25" customHeight="1">
      <c r="A21" s="224" t="s">
        <v>231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5"/>
      <c r="AB21" s="218" t="s">
        <v>96</v>
      </c>
      <c r="AC21" s="219"/>
      <c r="AD21" s="219"/>
      <c r="AE21" s="219"/>
      <c r="AF21" s="219"/>
      <c r="AG21" s="219"/>
      <c r="AH21" s="219" t="s">
        <v>229</v>
      </c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21" t="s">
        <v>52</v>
      </c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 t="s">
        <v>52</v>
      </c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 t="s">
        <v>52</v>
      </c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3"/>
    </row>
    <row r="22" spans="1:108" s="15" customFormat="1" ht="12.75" customHeight="1">
      <c r="A22" s="238" t="s">
        <v>95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9"/>
      <c r="AB22" s="240"/>
      <c r="AC22" s="241"/>
      <c r="AD22" s="241"/>
      <c r="AE22" s="241"/>
      <c r="AF22" s="241"/>
      <c r="AG22" s="242"/>
      <c r="AH22" s="248" t="s">
        <v>52</v>
      </c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2"/>
      <c r="BC22" s="230" t="s">
        <v>52</v>
      </c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2"/>
      <c r="BY22" s="230" t="s">
        <v>52</v>
      </c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2"/>
      <c r="CO22" s="230" t="s">
        <v>52</v>
      </c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46"/>
    </row>
    <row r="23" spans="1:108" s="15" customFormat="1" ht="13.5" customHeight="1">
      <c r="A23" s="236" t="s">
        <v>52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7"/>
      <c r="AB23" s="243"/>
      <c r="AC23" s="244"/>
      <c r="AD23" s="244"/>
      <c r="AE23" s="244"/>
      <c r="AF23" s="244"/>
      <c r="AG23" s="245"/>
      <c r="AH23" s="249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5"/>
      <c r="BC23" s="233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5"/>
      <c r="BY23" s="233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5"/>
      <c r="CO23" s="233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47"/>
    </row>
    <row r="24" spans="1:108" s="15" customFormat="1" ht="13.5" customHeight="1">
      <c r="A24" s="226" t="s">
        <v>52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7"/>
      <c r="AB24" s="218"/>
      <c r="AC24" s="219"/>
      <c r="AD24" s="219"/>
      <c r="AE24" s="219"/>
      <c r="AF24" s="219"/>
      <c r="AG24" s="219"/>
      <c r="AH24" s="219" t="s">
        <v>52</v>
      </c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21" t="s">
        <v>52</v>
      </c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 t="s">
        <v>52</v>
      </c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 t="s">
        <v>52</v>
      </c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3"/>
    </row>
    <row r="25" spans="1:108" s="15" customFormat="1" ht="13.5" customHeight="1">
      <c r="A25" s="226" t="s">
        <v>52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7"/>
      <c r="AB25" s="218"/>
      <c r="AC25" s="219"/>
      <c r="AD25" s="219"/>
      <c r="AE25" s="219"/>
      <c r="AF25" s="219"/>
      <c r="AG25" s="219"/>
      <c r="AH25" s="219" t="s">
        <v>52</v>
      </c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21" t="s">
        <v>52</v>
      </c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 t="s">
        <v>52</v>
      </c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 t="s">
        <v>52</v>
      </c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3"/>
    </row>
    <row r="26" spans="1:108" s="15" customFormat="1" ht="13.5" customHeight="1">
      <c r="A26" s="226" t="s">
        <v>52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7"/>
      <c r="AB26" s="218"/>
      <c r="AC26" s="219"/>
      <c r="AD26" s="219"/>
      <c r="AE26" s="219"/>
      <c r="AF26" s="219"/>
      <c r="AG26" s="219"/>
      <c r="AH26" s="219" t="s">
        <v>52</v>
      </c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21" t="s">
        <v>52</v>
      </c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 t="s">
        <v>52</v>
      </c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 t="s">
        <v>52</v>
      </c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3"/>
    </row>
    <row r="27" spans="1:108" s="15" customFormat="1" ht="13.5" customHeight="1">
      <c r="A27" s="226" t="s">
        <v>52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7"/>
      <c r="AB27" s="218"/>
      <c r="AC27" s="219"/>
      <c r="AD27" s="219"/>
      <c r="AE27" s="219"/>
      <c r="AF27" s="219"/>
      <c r="AG27" s="219"/>
      <c r="AH27" s="219" t="s">
        <v>52</v>
      </c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21" t="s">
        <v>52</v>
      </c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 t="s">
        <v>52</v>
      </c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 t="s">
        <v>52</v>
      </c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3"/>
    </row>
    <row r="28" spans="1:108" s="15" customFormat="1" ht="13.5" customHeight="1">
      <c r="A28" s="228" t="s">
        <v>97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9"/>
      <c r="AB28" s="218" t="s">
        <v>98</v>
      </c>
      <c r="AC28" s="219"/>
      <c r="AD28" s="219"/>
      <c r="AE28" s="219"/>
      <c r="AF28" s="219"/>
      <c r="AG28" s="219"/>
      <c r="AH28" s="219" t="s">
        <v>99</v>
      </c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20">
        <f>BC29+BC31</f>
        <v>1659218.9800000042</v>
      </c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0">
        <f>BY29+BY31</f>
        <v>-3601002.6199999973</v>
      </c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0">
        <f>BC28-BY28</f>
        <v>5260221.6000000015</v>
      </c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3"/>
    </row>
    <row r="29" spans="1:108" s="15" customFormat="1" ht="23.25" customHeight="1">
      <c r="A29" s="224" t="s">
        <v>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5"/>
      <c r="AB29" s="218" t="s">
        <v>100</v>
      </c>
      <c r="AC29" s="219"/>
      <c r="AD29" s="219"/>
      <c r="AE29" s="219"/>
      <c r="AF29" s="219"/>
      <c r="AG29" s="219"/>
      <c r="AH29" s="219" t="s">
        <v>101</v>
      </c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20">
        <f>-стр1!BB14</f>
        <v>-43334100</v>
      </c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0">
        <v>-40978860.65</v>
      </c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 t="s">
        <v>90</v>
      </c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3"/>
    </row>
    <row r="30" spans="1:108" s="15" customFormat="1" ht="13.5" customHeight="1">
      <c r="A30" s="226" t="s">
        <v>52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7"/>
      <c r="AB30" s="218"/>
      <c r="AC30" s="219"/>
      <c r="AD30" s="219"/>
      <c r="AE30" s="219"/>
      <c r="AF30" s="219"/>
      <c r="AG30" s="219"/>
      <c r="AH30" s="219" t="s">
        <v>52</v>
      </c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21" t="s">
        <v>52</v>
      </c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 t="s">
        <v>52</v>
      </c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 t="s">
        <v>90</v>
      </c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3"/>
    </row>
    <row r="31" spans="1:108" s="15" customFormat="1" ht="23.25" customHeight="1">
      <c r="A31" s="216" t="s">
        <v>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7"/>
      <c r="AB31" s="218" t="s">
        <v>102</v>
      </c>
      <c r="AC31" s="219"/>
      <c r="AD31" s="219"/>
      <c r="AE31" s="219"/>
      <c r="AF31" s="219"/>
      <c r="AG31" s="219"/>
      <c r="AH31" s="219" t="s">
        <v>103</v>
      </c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20">
        <f>стр2!AT7</f>
        <v>44993318.980000004</v>
      </c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0">
        <v>37377858.03</v>
      </c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 t="s">
        <v>90</v>
      </c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3"/>
    </row>
    <row r="32" spans="1:108" ht="14.25" customHeight="1" thickBot="1">
      <c r="A32" s="211" t="s">
        <v>52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2"/>
      <c r="AB32" s="213"/>
      <c r="AC32" s="214"/>
      <c r="AD32" s="214"/>
      <c r="AE32" s="214"/>
      <c r="AF32" s="214"/>
      <c r="AG32" s="214"/>
      <c r="AH32" s="214" t="s">
        <v>52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5" t="s">
        <v>52</v>
      </c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 t="s">
        <v>52</v>
      </c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 t="s">
        <v>90</v>
      </c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22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104</v>
      </c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I35" s="210" t="s">
        <v>197</v>
      </c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</row>
    <row r="36" spans="15:66" s="1" customFormat="1" ht="12.75">
      <c r="O36" s="206" t="s">
        <v>105</v>
      </c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I36" s="206" t="s">
        <v>106</v>
      </c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</row>
    <row r="37" s="1" customFormat="1" ht="20.25" customHeight="1"/>
    <row r="38" s="1" customFormat="1" ht="12.75">
      <c r="A38" s="1" t="s">
        <v>107</v>
      </c>
    </row>
    <row r="39" spans="1:78" s="1" customFormat="1" ht="12.75">
      <c r="A39" s="1" t="s">
        <v>108</v>
      </c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U39" s="210" t="s">
        <v>109</v>
      </c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</row>
    <row r="40" spans="27:78" s="1" customFormat="1" ht="12.75">
      <c r="AA40" s="206" t="s">
        <v>105</v>
      </c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U40" s="206" t="s">
        <v>106</v>
      </c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</row>
    <row r="41" s="1" customFormat="1" ht="19.5" customHeight="1"/>
    <row r="42" spans="1:71" s="1" customFormat="1" ht="12.75">
      <c r="A42" s="1" t="s">
        <v>110</v>
      </c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N42" s="210" t="s">
        <v>111</v>
      </c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</row>
    <row r="43" spans="20:71" s="1" customFormat="1" ht="12.75">
      <c r="T43" s="206" t="s">
        <v>105</v>
      </c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N43" s="206" t="s">
        <v>106</v>
      </c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</row>
    <row r="44" s="1" customFormat="1" ht="19.5" customHeight="1"/>
    <row r="45" spans="1:37" s="1" customFormat="1" ht="12.75">
      <c r="A45" s="205" t="s">
        <v>112</v>
      </c>
      <c r="B45" s="205"/>
      <c r="C45" s="165" t="s">
        <v>363</v>
      </c>
      <c r="D45" s="165"/>
      <c r="E45" s="165"/>
      <c r="F45" s="165"/>
      <c r="G45" s="165"/>
      <c r="H45" s="208" t="s">
        <v>112</v>
      </c>
      <c r="I45" s="208"/>
      <c r="J45" s="204" t="s">
        <v>349</v>
      </c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5">
        <v>2016</v>
      </c>
      <c r="AD45" s="205"/>
      <c r="AE45" s="205"/>
      <c r="AF45" s="205"/>
      <c r="AG45" s="205"/>
      <c r="AH45" s="207"/>
      <c r="AI45" s="207"/>
      <c r="AJ45" s="11"/>
      <c r="AK45" s="1" t="s">
        <v>113</v>
      </c>
    </row>
    <row r="46" s="1" customFormat="1" ht="12.75">
      <c r="J46" s="11"/>
    </row>
    <row r="47" s="1" customFormat="1" ht="12.75"/>
  </sheetData>
  <sheetProtection/>
  <mergeCells count="184"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A6:AA6"/>
    <mergeCell ref="AB6:AG7"/>
    <mergeCell ref="AH6:BB7"/>
    <mergeCell ref="BY6:CN7"/>
    <mergeCell ref="BC6:BX7"/>
    <mergeCell ref="A7:AA7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2017-02-05T08:51:23Z</cp:lastPrinted>
  <dcterms:created xsi:type="dcterms:W3CDTF">2010-02-04T12:03:32Z</dcterms:created>
  <dcterms:modified xsi:type="dcterms:W3CDTF">2017-02-05T08:53:47Z</dcterms:modified>
  <cp:category/>
  <cp:version/>
  <cp:contentType/>
  <cp:contentStatus/>
</cp:coreProperties>
</file>