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стр1!$A$1:$DA$69</definedName>
    <definedName name="_xlnm.Print_Area" localSheetId="1">стр2!$A$1:$CG$53</definedName>
  </definedNames>
  <calcPr calcId="124519"/>
</workbook>
</file>

<file path=xl/calcChain.xml><?xml version="1.0" encoding="utf-8"?>
<calcChain xmlns="http://schemas.openxmlformats.org/spreadsheetml/2006/main">
  <c r="CO28" i="4"/>
  <c r="BW42" i="2"/>
  <c r="BW46"/>
  <c r="BW45"/>
  <c r="BW44"/>
  <c r="BW20"/>
  <c r="BW27"/>
  <c r="BW28"/>
  <c r="BW29"/>
  <c r="BW30"/>
  <c r="BW31"/>
  <c r="BW34"/>
  <c r="BX42" i="1"/>
  <c r="CF52"/>
  <c r="CY65"/>
  <c r="BX64"/>
  <c r="BB64"/>
  <c r="BW11" i="2"/>
  <c r="BW12"/>
  <c r="BW17"/>
  <c r="BW48"/>
  <c r="CH44"/>
  <c r="CH29"/>
  <c r="BW21"/>
  <c r="BW19"/>
  <c r="BW15"/>
  <c r="BX27" i="1"/>
  <c r="BX37"/>
  <c r="BX36" s="1"/>
  <c r="CF42"/>
  <c r="BX46"/>
  <c r="CF46" s="1"/>
  <c r="BX66"/>
  <c r="BX63" s="1"/>
  <c r="CF54"/>
  <c r="CF57"/>
  <c r="CF62"/>
  <c r="CF67"/>
  <c r="BX19"/>
  <c r="BX24"/>
  <c r="CF24" s="1"/>
  <c r="CF26"/>
  <c r="CF25"/>
  <c r="BW50" i="2"/>
  <c r="BW49"/>
  <c r="BW47"/>
  <c r="BW43"/>
  <c r="BW40"/>
  <c r="BW39"/>
  <c r="BW38"/>
  <c r="BW37"/>
  <c r="BW36"/>
  <c r="BW35"/>
  <c r="BW33"/>
  <c r="BW32"/>
  <c r="BW24"/>
  <c r="BW22"/>
  <c r="BW18"/>
  <c r="BW16"/>
  <c r="BW14"/>
  <c r="BW10"/>
  <c r="AT7"/>
  <c r="BC31" i="4" s="1"/>
  <c r="CH50" i="2"/>
  <c r="BX45" i="1"/>
  <c r="BX33"/>
  <c r="CY22"/>
  <c r="CF22"/>
  <c r="CY23"/>
  <c r="CF23"/>
  <c r="CH24" i="2"/>
  <c r="BW8"/>
  <c r="CF33" i="1"/>
  <c r="CY21"/>
  <c r="CF21"/>
  <c r="BK7" i="2"/>
  <c r="BY28" i="4"/>
  <c r="BY5" s="1"/>
  <c r="CH26" i="2"/>
  <c r="BW41"/>
  <c r="CH39"/>
  <c r="CH18"/>
  <c r="BX53" i="1"/>
  <c r="CF29"/>
  <c r="BW23" i="2"/>
  <c r="BW13"/>
  <c r="CF34" i="1"/>
  <c r="CF30"/>
  <c r="CF38"/>
  <c r="BB66"/>
  <c r="CF66" s="1"/>
  <c r="BB61"/>
  <c r="CF61" s="1"/>
  <c r="BB53"/>
  <c r="BB51"/>
  <c r="BB50" s="1"/>
  <c r="BB56"/>
  <c r="BB32"/>
  <c r="BB31" s="1"/>
  <c r="BX51"/>
  <c r="BX50" s="1"/>
  <c r="BX56"/>
  <c r="CH43" i="2"/>
  <c r="CH46"/>
  <c r="CH41"/>
  <c r="CH48"/>
  <c r="CH34"/>
  <c r="CH20"/>
  <c r="CH22"/>
  <c r="CH21"/>
  <c r="CH28"/>
  <c r="CH12"/>
  <c r="CY44" i="1"/>
  <c r="CF44"/>
  <c r="CH14" i="2"/>
  <c r="CH13"/>
  <c r="BB18" i="1"/>
  <c r="BB17" s="1"/>
  <c r="BB36"/>
  <c r="BB41"/>
  <c r="BB40" s="1"/>
  <c r="BB35" s="1"/>
  <c r="BB45"/>
  <c r="CH40" i="2"/>
  <c r="CH47"/>
  <c r="CY52" i="1"/>
  <c r="CY54"/>
  <c r="CH33" i="2"/>
  <c r="CF20" i="1"/>
  <c r="CF48"/>
  <c r="CF47"/>
  <c r="CF28"/>
  <c r="CY15"/>
  <c r="CY20"/>
  <c r="CY34"/>
  <c r="CY38"/>
  <c r="CY39"/>
  <c r="CY43"/>
  <c r="CY47"/>
  <c r="CY48"/>
  <c r="CY57"/>
  <c r="BX60"/>
  <c r="CY62"/>
  <c r="CY67"/>
  <c r="CY68"/>
  <c r="CF39"/>
  <c r="CF43"/>
  <c r="CH9" i="2"/>
  <c r="CH10"/>
  <c r="CH11"/>
  <c r="CH17"/>
  <c r="CH19"/>
  <c r="CH23"/>
  <c r="CH25"/>
  <c r="CH27"/>
  <c r="CH32"/>
  <c r="CH38"/>
  <c r="CH42"/>
  <c r="CH45"/>
  <c r="CH16"/>
  <c r="CH49"/>
  <c r="CH31"/>
  <c r="CH15"/>
  <c r="CH30"/>
  <c r="BX32" i="1"/>
  <c r="BX31" s="1"/>
  <c r="CF19"/>
  <c r="CY33"/>
  <c r="CY66"/>
  <c r="CY46"/>
  <c r="BW7" i="2" l="1"/>
  <c r="BX18" i="1"/>
  <c r="BB49"/>
  <c r="CF50"/>
  <c r="CF51"/>
  <c r="CY51"/>
  <c r="BB60"/>
  <c r="CY60" s="1"/>
  <c r="CF45"/>
  <c r="CF53"/>
  <c r="CY64"/>
  <c r="CF56"/>
  <c r="BX41"/>
  <c r="CF41" s="1"/>
  <c r="CF36"/>
  <c r="CY32"/>
  <c r="BX49"/>
  <c r="CF49" s="1"/>
  <c r="CY50"/>
  <c r="BB63"/>
  <c r="CY53"/>
  <c r="CY56"/>
  <c r="BB55"/>
  <c r="CY61"/>
  <c r="CF60"/>
  <c r="BX55"/>
  <c r="CY55" s="1"/>
  <c r="CH7" i="2"/>
  <c r="BX59" i="1"/>
  <c r="CY49"/>
  <c r="CY45"/>
  <c r="CY42"/>
  <c r="CF37"/>
  <c r="CY37"/>
  <c r="CY36"/>
  <c r="CF31"/>
  <c r="CY31"/>
  <c r="CF32"/>
  <c r="CF27"/>
  <c r="CY19"/>
  <c r="CY18"/>
  <c r="BX17"/>
  <c r="CF18"/>
  <c r="DL18"/>
  <c r="CY41" l="1"/>
  <c r="BX40"/>
  <c r="CF40" s="1"/>
  <c r="BX35"/>
  <c r="CF35" s="1"/>
  <c r="CF55"/>
  <c r="CY63"/>
  <c r="CF63"/>
  <c r="BB59"/>
  <c r="BB58" s="1"/>
  <c r="BB15"/>
  <c r="BX58"/>
  <c r="CY59"/>
  <c r="CF17"/>
  <c r="CY17"/>
  <c r="CY40" l="1"/>
  <c r="CF59"/>
  <c r="CY35"/>
  <c r="IV35" s="1"/>
  <c r="BX15"/>
  <c r="CY16" s="1"/>
  <c r="BB14"/>
  <c r="CY58"/>
  <c r="CF58"/>
  <c r="BC29" i="4" l="1"/>
  <c r="BC28" s="1"/>
  <c r="AT52" i="2"/>
  <c r="CF15" i="1"/>
  <c r="BX14"/>
  <c r="CY14" s="1"/>
  <c r="BK52" i="2" l="1"/>
  <c r="CH52" s="1"/>
  <c r="CF14" i="1"/>
  <c r="BC5" i="4"/>
  <c r="CO5" s="1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<sst xmlns="http://schemas.openxmlformats.org/spreadsheetml/2006/main" count="483" uniqueCount="264">
  <si>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</si>
  <si>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</si>
  <si>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</si>
  <si>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</si>
  <si>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</si>
  <si>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</si>
  <si>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</si>
  <si>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Расходы на ремонт и обслуживание объектов газоснабжения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</si>
  <si>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</si>
  <si>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</si>
  <si>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</si>
  <si>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</si>
  <si>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</si>
  <si>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</si>
  <si>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</si>
  <si>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</si>
  <si>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</si>
  <si>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</si>
  <si>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</si>
  <si>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</si>
  <si>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</si>
  <si>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</si>
  <si>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</si>
  <si>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</si>
  <si>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</si>
  <si>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</si>
  <si>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</si>
  <si>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</si>
  <si>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</si>
  <si>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</si>
  <si>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</si>
  <si>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</si>
  <si>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</si>
  <si>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</si>
  <si>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</si>
  <si>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</si>
  <si>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</si>
  <si>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</si>
  <si>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</si>
  <si>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</si>
  <si>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</si>
  <si>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</si>
  <si>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</si>
  <si>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</si>
  <si>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</si>
  <si>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</si>
  <si>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</si>
  <si>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</si>
  <si>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</si>
  <si>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</si>
  <si>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</si>
  <si>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</si>
  <si>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</si>
  <si>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</si>
  <si>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</si>
  <si>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</si>
  <si>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</si>
  <si>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</si>
  <si>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</si>
  <si>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</si>
  <si>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</si>
  <si>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</si>
  <si>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</si>
  <si>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</si>
  <si>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</si>
  <si>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</si>
  <si>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</si>
  <si>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</si>
  <si>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</si>
  <si>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</si>
  <si>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</si>
  <si>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</si>
  <si>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</si>
  <si>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</si>
  <si>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</si>
  <si>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</si>
  <si>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</si>
  <si>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</si>
  <si>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</si>
  <si>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</si>
  <si>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</si>
  <si>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</si>
  <si>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</si>
  <si>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</si>
  <si>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</si>
  <si>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</si>
  <si>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</si>
  <si>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</si>
  <si>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</si>
  <si>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</si>
  <si>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</si>
  <si>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</si>
  <si>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</si>
  <si>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</si>
  <si>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</si>
  <si>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</si>
  <si>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</si>
  <si>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</si>
  <si>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</si>
  <si>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</si>
  <si>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</si>
  <si>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</si>
  <si>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</si>
  <si>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</si>
  <si>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</si>
  <si>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</si>
  <si>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</si>
  <si>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</si>
  <si>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</si>
  <si>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</si>
  <si>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</si>
  <si>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</si>
  <si>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</si>
  <si>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</si>
  <si>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</si>
  <si>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</si>
  <si>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</si>
  <si>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</si>
  <si>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</si>
  <si>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</si>
  <si>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</si>
  <si>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</si>
  <si>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</si>
  <si>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</si>
  <si>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</si>
  <si>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</si>
  <si>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</si>
  <si>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</si>
  <si>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</si>
  <si>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</si>
  <si>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</si>
  <si>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</si>
  <si>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</si>
  <si>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</si>
  <si>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</si>
  <si>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Мероприятия в сфере переподготовки и повышения квалификации муниципальных служащих в рамках подпрограммы «Профессиональная переподготовка и повышение квалификации муниципальных служащих» муниципальной программы Песчанокопского сельского поселения 
«Экономическое развитие и инновационная экономика» (Прочая закупка товаров, работ и услуг для обеспечения государственных (муниципальных) нужд)</t>
  </si>
  <si>
    <t>951 0104 0720028100 244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</si>
  <si>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</si>
  <si>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</si>
  <si>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</si>
  <si>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</si>
  <si>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</si>
  <si>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</si>
  <si>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</si>
  <si>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</si>
  <si>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</si>
  <si>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</si>
  <si>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</si>
  <si>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</si>
  <si>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</si>
  <si>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</si>
  <si>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</si>
  <si>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</si>
  <si>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</si>
  <si>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</si>
  <si>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</si>
  <si>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</si>
  <si>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</si>
  <si>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</si>
  <si>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</si>
  <si>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</si>
  <si>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</si>
  <si>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</si>
  <si>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</si>
  <si>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</si>
  <si>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</si>
  <si>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</si>
  <si>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</si>
  <si>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</si>
  <si>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</si>
  <si>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</si>
  <si>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</si>
  <si>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</si>
  <si>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</si>
  <si>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</si>
  <si>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</si>
  <si>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</si>
  <si>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</si>
  <si>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</si>
  <si>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</si>
  <si>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</si>
  <si>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</si>
  <si>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</si>
  <si>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</si>
  <si>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</si>
  <si>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</si>
  <si>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</si>
  <si>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</si>
  <si>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</si>
  <si>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</si>
  <si>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</si>
  <si>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</si>
  <si>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</si>
  <si>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</si>
  <si>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</si>
  <si>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</si>
  <si>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</si>
  <si>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</si>
  <si>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</si>
  <si>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</si>
  <si>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</si>
  <si>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</si>
  <si>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</si>
  <si>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</si>
  <si>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</si>
  <si>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</si>
  <si>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</si>
  <si>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</si>
  <si>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</si>
  <si>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</si>
  <si>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</si>
  <si>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</si>
  <si>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</si>
  <si>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</si>
  <si>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</si>
  <si>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</si>
  <si>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</si>
  <si>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</si>
  <si>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</si>
  <si>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</si>
  <si>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</si>
  <si>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</si>
  <si>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</si>
  <si>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</si>
  <si>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</si>
  <si>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</si>
  <si>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</si>
  <si>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</si>
  <si>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</si>
  <si>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</si>
  <si>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</si>
  <si>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</si>
  <si>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</si>
  <si>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</si>
  <si>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</si>
  <si>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</si>
  <si>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</si>
  <si>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</si>
  <si>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</si>
  <si>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</si>
  <si>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</si>
  <si>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</si>
  <si>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</si>
  <si>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</si>
  <si>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</si>
  <si>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</si>
  <si>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</si>
  <si>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</si>
  <si>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</si>
  <si>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</si>
  <si>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</si>
  <si>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</si>
  <si>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</si>
  <si>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</si>
  <si>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</si>
  <si>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</si>
  <si>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</si>
  <si>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</si>
  <si>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</si>
  <si>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</si>
  <si>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</si>
  <si>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апреля</t>
  </si>
  <si>
    <t>01.04.2017</t>
  </si>
  <si>
    <t>04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</si>
</sst>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opLeftCell="A10" zoomScaleSheetLayoutView="100" workbookViewId="0">
      <selection activeCell="BB17" sqref="BB17:BW17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42" t="s">
        <v>206</v>
      </c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</row>
    <row r="3" spans="1:103" s="2" customFormat="1" ht="15" customHeight="1">
      <c r="T3" s="3" t="s">
        <v>178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58" t="s">
        <v>179</v>
      </c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42" t="s">
        <v>166</v>
      </c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H4" s="59" t="s">
        <v>180</v>
      </c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177</v>
      </c>
      <c r="AC5" s="2"/>
      <c r="AD5" s="2"/>
      <c r="AE5" s="2"/>
      <c r="AF5" s="2"/>
      <c r="AG5" s="2"/>
      <c r="AH5" s="2"/>
      <c r="AI5" s="2"/>
      <c r="AJ5" s="2"/>
      <c r="AK5" s="63" t="s">
        <v>181</v>
      </c>
      <c r="AL5" s="63"/>
      <c r="AM5" s="63"/>
      <c r="AN5" s="63"/>
      <c r="AO5" s="63"/>
      <c r="AP5" s="63"/>
      <c r="AQ5" s="63"/>
      <c r="AR5" s="61" t="s">
        <v>261</v>
      </c>
      <c r="AS5" s="61"/>
      <c r="AT5" s="61"/>
      <c r="AU5" s="61"/>
      <c r="AV5" s="61"/>
      <c r="AW5" s="61"/>
      <c r="AX5" s="61"/>
      <c r="AY5" s="61"/>
      <c r="AZ5" s="61"/>
      <c r="BA5" s="61"/>
      <c r="BB5" s="12" t="s">
        <v>232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64">
        <v>20</v>
      </c>
      <c r="BQ5" s="64"/>
      <c r="BR5" s="64"/>
      <c r="BS5" s="64"/>
      <c r="BT5" s="62"/>
      <c r="BU5" s="62"/>
      <c r="BV5" s="62"/>
      <c r="BW5" s="2" t="s">
        <v>182</v>
      </c>
      <c r="BX5" s="2"/>
      <c r="BY5" s="2"/>
      <c r="BZ5" s="2"/>
      <c r="CA5" s="2"/>
      <c r="CB5" s="2"/>
      <c r="CC5" s="2"/>
      <c r="CD5" s="2"/>
      <c r="CE5" s="2"/>
      <c r="CF5" s="13" t="s">
        <v>183</v>
      </c>
      <c r="CG5" s="2"/>
      <c r="CH5" s="60" t="s">
        <v>262</v>
      </c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</row>
    <row r="6" spans="1:103" s="5" customFormat="1" ht="14.25" customHeight="1">
      <c r="A6" s="2" t="s">
        <v>184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185</v>
      </c>
      <c r="CG6" s="2"/>
      <c r="CH6" s="60" t="s">
        <v>186</v>
      </c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</row>
    <row r="7" spans="1:103" s="5" customFormat="1" ht="12.75" customHeight="1">
      <c r="A7" s="2" t="s">
        <v>187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61" t="s">
        <v>188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2"/>
      <c r="CA7" s="2"/>
      <c r="CB7" s="2"/>
      <c r="CC7" s="2"/>
      <c r="CD7" s="2"/>
      <c r="CE7" s="2"/>
      <c r="CF7" s="13" t="s">
        <v>189</v>
      </c>
      <c r="CG7" s="2"/>
      <c r="CH7" s="60" t="s">
        <v>190</v>
      </c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</row>
    <row r="8" spans="1:103" s="5" customFormat="1" ht="15" customHeight="1">
      <c r="A8" s="64" t="s">
        <v>147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70" t="s">
        <v>148</v>
      </c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2"/>
      <c r="CA8" s="2"/>
      <c r="CB8" s="2"/>
      <c r="CC8" s="65" t="s">
        <v>98</v>
      </c>
      <c r="CD8" s="65"/>
      <c r="CE8" s="65"/>
      <c r="CF8" s="65"/>
      <c r="CG8" s="2"/>
      <c r="CH8" s="60" t="s">
        <v>97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</row>
    <row r="9" spans="1:103" s="5" customFormat="1" ht="15" customHeight="1">
      <c r="A9" s="67" t="s">
        <v>213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</row>
    <row r="10" spans="1:103" s="5" customFormat="1" ht="15" customHeight="1">
      <c r="A10" s="2" t="s">
        <v>149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71" t="s">
        <v>150</v>
      </c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</row>
    <row r="11" spans="1:103" ht="20.100000000000001" customHeight="1">
      <c r="A11" s="66" t="s">
        <v>151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</row>
    <row r="12" spans="1:103" ht="42.75" customHeight="1">
      <c r="A12" s="68" t="s">
        <v>152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 t="s">
        <v>153</v>
      </c>
      <c r="AG12" s="69"/>
      <c r="AH12" s="69"/>
      <c r="AI12" s="69"/>
      <c r="AJ12" s="69"/>
      <c r="AK12" s="69"/>
      <c r="AL12" s="68" t="s">
        <v>176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 t="s">
        <v>154</v>
      </c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 t="s">
        <v>155</v>
      </c>
      <c r="BY12" s="68"/>
      <c r="BZ12" s="68"/>
      <c r="CA12" s="68"/>
      <c r="CB12" s="68"/>
      <c r="CC12" s="68"/>
      <c r="CD12" s="68"/>
      <c r="CE12" s="68"/>
      <c r="CF12" s="68" t="s">
        <v>156</v>
      </c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</row>
    <row r="13" spans="1:103">
      <c r="A13" s="78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>
        <v>2</v>
      </c>
      <c r="AG13" s="78"/>
      <c r="AH13" s="78"/>
      <c r="AI13" s="78"/>
      <c r="AJ13" s="78"/>
      <c r="AK13" s="78"/>
      <c r="AL13" s="78">
        <v>3</v>
      </c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>
        <v>4</v>
      </c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68">
        <v>5</v>
      </c>
      <c r="BY13" s="68"/>
      <c r="BZ13" s="68"/>
      <c r="CA13" s="68"/>
      <c r="CB13" s="68"/>
      <c r="CC13" s="68"/>
      <c r="CD13" s="68"/>
      <c r="CE13" s="68"/>
      <c r="CF13" s="68">
        <v>6</v>
      </c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</row>
    <row r="14" spans="1:103" ht="15.75" customHeight="1">
      <c r="A14" s="79" t="s">
        <v>214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0" t="s">
        <v>157</v>
      </c>
      <c r="AG14" s="80"/>
      <c r="AH14" s="80"/>
      <c r="AI14" s="80"/>
      <c r="AJ14" s="80"/>
      <c r="AK14" s="80"/>
      <c r="AL14" s="35" t="s">
        <v>59</v>
      </c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6">
        <f>BB15+BB58</f>
        <v>21240300</v>
      </c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>
        <f>BX15+BX58</f>
        <v>5238377.8</v>
      </c>
      <c r="BY14" s="37"/>
      <c r="BZ14" s="37"/>
      <c r="CA14" s="37"/>
      <c r="CB14" s="37"/>
      <c r="CC14" s="37"/>
      <c r="CD14" s="37"/>
      <c r="CE14" s="37"/>
      <c r="CF14" s="37">
        <f>BB14-BX14</f>
        <v>16001922.199999999</v>
      </c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1">
        <f>BX14/BB14*100</f>
        <v>24.662447328898367</v>
      </c>
    </row>
    <row r="15" spans="1:103" ht="12.75" customHeight="1">
      <c r="A15" s="82" t="s">
        <v>158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3" t="s">
        <v>157</v>
      </c>
      <c r="AG15" s="84"/>
      <c r="AH15" s="84"/>
      <c r="AI15" s="84"/>
      <c r="AJ15" s="84"/>
      <c r="AK15" s="85"/>
      <c r="AL15" s="83" t="s">
        <v>160</v>
      </c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5"/>
      <c r="BB15" s="89">
        <f>BB17+BB31++BB35+BB49+BB55</f>
        <v>20720100</v>
      </c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1"/>
      <c r="BX15" s="72">
        <f>BX17+BX31+BX35+BX49+BX55</f>
        <v>5108177.8</v>
      </c>
      <c r="BY15" s="73"/>
      <c r="BZ15" s="73"/>
      <c r="CA15" s="73"/>
      <c r="CB15" s="73"/>
      <c r="CC15" s="73"/>
      <c r="CD15" s="73"/>
      <c r="CE15" s="74"/>
      <c r="CF15" s="72">
        <f>BB15-BX15</f>
        <v>15611922.199999999</v>
      </c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4"/>
      <c r="CY15" s="1" t="e">
        <f>#REF!/#REF!*100</f>
        <v>#REF!</v>
      </c>
    </row>
    <row r="16" spans="1:103" s="19" customFormat="1" ht="12" customHeight="1">
      <c r="A16" s="81" t="s">
        <v>159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  <c r="AG16" s="87"/>
      <c r="AH16" s="87"/>
      <c r="AI16" s="87"/>
      <c r="AJ16" s="87"/>
      <c r="AK16" s="88"/>
      <c r="AL16" s="86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8"/>
      <c r="BB16" s="92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4"/>
      <c r="BX16" s="75"/>
      <c r="BY16" s="76"/>
      <c r="BZ16" s="76"/>
      <c r="CA16" s="76"/>
      <c r="CB16" s="76"/>
      <c r="CC16" s="76"/>
      <c r="CD16" s="76"/>
      <c r="CE16" s="77"/>
      <c r="CF16" s="75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7"/>
      <c r="CY16" s="1">
        <f>BX15/BB15*100</f>
        <v>24.653248777756865</v>
      </c>
    </row>
    <row r="17" spans="1:116" s="19" customFormat="1" ht="16.5" customHeight="1">
      <c r="A17" s="79" t="s">
        <v>161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35" t="s">
        <v>157</v>
      </c>
      <c r="AG17" s="35"/>
      <c r="AH17" s="35"/>
      <c r="AI17" s="35"/>
      <c r="AJ17" s="35"/>
      <c r="AK17" s="35"/>
      <c r="AL17" s="35" t="s">
        <v>26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6">
        <f>BB18</f>
        <v>5924000</v>
      </c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>
        <f>BX18</f>
        <v>1192914.07</v>
      </c>
      <c r="BY17" s="37"/>
      <c r="BZ17" s="37"/>
      <c r="CA17" s="37"/>
      <c r="CB17" s="37"/>
      <c r="CC17" s="37"/>
      <c r="CD17" s="37"/>
      <c r="CE17" s="37"/>
      <c r="CF17" s="37">
        <f>BB17-BX17</f>
        <v>4731085.93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1">
        <f t="shared" ref="CY17:CY23" si="0">BX17/BB17*100</f>
        <v>20.136969446320055</v>
      </c>
    </row>
    <row r="18" spans="1:116" ht="16.5" customHeight="1">
      <c r="A18" s="99" t="s">
        <v>27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0" t="s">
        <v>157</v>
      </c>
      <c r="AG18" s="100"/>
      <c r="AH18" s="100"/>
      <c r="AI18" s="100"/>
      <c r="AJ18" s="100"/>
      <c r="AK18" s="100"/>
      <c r="AL18" s="35" t="s">
        <v>28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6">
        <f>BB19</f>
        <v>5924000</v>
      </c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98">
        <f>BX19+BX27+BX24</f>
        <v>1192914.07</v>
      </c>
      <c r="BY18" s="98"/>
      <c r="BZ18" s="98"/>
      <c r="CA18" s="98"/>
      <c r="CB18" s="98"/>
      <c r="CC18" s="98"/>
      <c r="CD18" s="98"/>
      <c r="CE18" s="98"/>
      <c r="CF18" s="37">
        <f>BB18-BX18</f>
        <v>4731085.93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1">
        <f t="shared" si="0"/>
        <v>20.136969446320055</v>
      </c>
      <c r="DL18" s="1">
        <f>BX18*100/BB18</f>
        <v>20.136969446320055</v>
      </c>
    </row>
    <row r="19" spans="1:116" s="19" customFormat="1" ht="87.75" customHeight="1">
      <c r="A19" s="101" t="s">
        <v>104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35" t="s">
        <v>157</v>
      </c>
      <c r="AG19" s="35"/>
      <c r="AH19" s="35"/>
      <c r="AI19" s="35"/>
      <c r="AJ19" s="35"/>
      <c r="AK19" s="35"/>
      <c r="AL19" s="35" t="s">
        <v>172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6">
        <v>5924000</v>
      </c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>
        <f>BX20+BX21+BX23+BX22</f>
        <v>1190666.45</v>
      </c>
      <c r="BY19" s="37"/>
      <c r="BZ19" s="37"/>
      <c r="CA19" s="37"/>
      <c r="CB19" s="37"/>
      <c r="CC19" s="37"/>
      <c r="CD19" s="37"/>
      <c r="CE19" s="37"/>
      <c r="CF19" s="37">
        <f>BB19-BX19</f>
        <v>4733333.55</v>
      </c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19">
        <f t="shared" si="0"/>
        <v>20.099028528021606</v>
      </c>
    </row>
    <row r="20" spans="1:116" s="19" customFormat="1" ht="132" customHeight="1">
      <c r="A20" s="95" t="s">
        <v>162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  <c r="AF20" s="39" t="s">
        <v>157</v>
      </c>
      <c r="AG20" s="39"/>
      <c r="AH20" s="39"/>
      <c r="AI20" s="39"/>
      <c r="AJ20" s="39"/>
      <c r="AK20" s="39"/>
      <c r="AL20" s="39" t="s">
        <v>173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 t="s">
        <v>29</v>
      </c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1">
        <v>1199779.68</v>
      </c>
      <c r="BY20" s="41"/>
      <c r="BZ20" s="41"/>
      <c r="CA20" s="41"/>
      <c r="CB20" s="41"/>
      <c r="CC20" s="41"/>
      <c r="CD20" s="41"/>
      <c r="CE20" s="41"/>
      <c r="CF20" s="41">
        <f>-BX20</f>
        <v>-1199779.68</v>
      </c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19" t="e">
        <f t="shared" si="0"/>
        <v>#VALUE!</v>
      </c>
    </row>
    <row r="21" spans="1:116" s="19" customFormat="1" ht="84.75" customHeight="1">
      <c r="A21" s="95" t="s">
        <v>225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  <c r="AF21" s="39" t="s">
        <v>157</v>
      </c>
      <c r="AG21" s="39"/>
      <c r="AH21" s="39"/>
      <c r="AI21" s="39"/>
      <c r="AJ21" s="39"/>
      <c r="AK21" s="39"/>
      <c r="AL21" s="39" t="s">
        <v>224</v>
      </c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 t="s">
        <v>29</v>
      </c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1">
        <v>-1820.58</v>
      </c>
      <c r="BY21" s="41"/>
      <c r="BZ21" s="41"/>
      <c r="CA21" s="41"/>
      <c r="CB21" s="41"/>
      <c r="CC21" s="41"/>
      <c r="CD21" s="41"/>
      <c r="CE21" s="41"/>
      <c r="CF21" s="41">
        <f>-BX21</f>
        <v>1820.58</v>
      </c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19" t="e">
        <f t="shared" si="0"/>
        <v>#VALUE!</v>
      </c>
    </row>
    <row r="22" spans="1:116" s="19" customFormat="1" ht="103.5" customHeight="1">
      <c r="A22" s="95" t="s">
        <v>234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7"/>
      <c r="AF22" s="39" t="s">
        <v>157</v>
      </c>
      <c r="AG22" s="39"/>
      <c r="AH22" s="39"/>
      <c r="AI22" s="39"/>
      <c r="AJ22" s="39"/>
      <c r="AK22" s="39"/>
      <c r="AL22" s="39" t="s">
        <v>233</v>
      </c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 t="s">
        <v>29</v>
      </c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1">
        <v>1246.31</v>
      </c>
      <c r="BY22" s="41"/>
      <c r="BZ22" s="41"/>
      <c r="CA22" s="41"/>
      <c r="CB22" s="41"/>
      <c r="CC22" s="41"/>
      <c r="CD22" s="41"/>
      <c r="CE22" s="41"/>
      <c r="CF22" s="41">
        <f>-BX22</f>
        <v>-1246.31</v>
      </c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19" t="e">
        <f>BX22/BB22*100</f>
        <v>#VALUE!</v>
      </c>
    </row>
    <row r="23" spans="1:116" s="19" customFormat="1" ht="93.75" customHeight="1">
      <c r="A23" s="104" t="s">
        <v>235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  <c r="AF23" s="39" t="s">
        <v>157</v>
      </c>
      <c r="AG23" s="39"/>
      <c r="AH23" s="39"/>
      <c r="AI23" s="39"/>
      <c r="AJ23" s="39"/>
      <c r="AK23" s="39"/>
      <c r="AL23" s="39" t="s">
        <v>230</v>
      </c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 t="s">
        <v>29</v>
      </c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1">
        <v>-8538.9599999999991</v>
      </c>
      <c r="BY23" s="41"/>
      <c r="BZ23" s="41"/>
      <c r="CA23" s="41"/>
      <c r="CB23" s="41"/>
      <c r="CC23" s="41"/>
      <c r="CD23" s="41"/>
      <c r="CE23" s="41"/>
      <c r="CF23" s="41">
        <f>-BX23</f>
        <v>8538.9599999999991</v>
      </c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19" t="e">
        <f t="shared" si="0"/>
        <v>#VALUE!</v>
      </c>
    </row>
    <row r="24" spans="1:116" s="19" customFormat="1" ht="121.5" customHeight="1">
      <c r="A24" s="122" t="s">
        <v>246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35" t="s">
        <v>157</v>
      </c>
      <c r="AG24" s="35"/>
      <c r="AH24" s="35"/>
      <c r="AI24" s="35"/>
      <c r="AJ24" s="35"/>
      <c r="AK24" s="35"/>
      <c r="AL24" s="35" t="s">
        <v>247</v>
      </c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6" t="s">
        <v>29</v>
      </c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7">
        <f>BX25+BX26</f>
        <v>875.34</v>
      </c>
      <c r="BY24" s="37"/>
      <c r="BZ24" s="37"/>
      <c r="CA24" s="37"/>
      <c r="CB24" s="37"/>
      <c r="CC24" s="37"/>
      <c r="CD24" s="37"/>
      <c r="CE24" s="37"/>
      <c r="CF24" s="37">
        <f>-BX24</f>
        <v>-875.34</v>
      </c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16" s="19" customFormat="1" ht="129" customHeight="1">
      <c r="A25" s="52" t="s">
        <v>248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39" t="s">
        <v>157</v>
      </c>
      <c r="AG25" s="39"/>
      <c r="AH25" s="39"/>
      <c r="AI25" s="39"/>
      <c r="AJ25" s="39"/>
      <c r="AK25" s="39"/>
      <c r="AL25" s="39" t="s">
        <v>249</v>
      </c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 t="s">
        <v>29</v>
      </c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1">
        <v>575.34</v>
      </c>
      <c r="BY25" s="41"/>
      <c r="BZ25" s="41"/>
      <c r="CA25" s="41"/>
      <c r="CB25" s="41"/>
      <c r="CC25" s="41"/>
      <c r="CD25" s="41"/>
      <c r="CE25" s="41"/>
      <c r="CF25" s="41">
        <f t="shared" ref="CF25:CF26" si="1">CT25-BX25</f>
        <v>-575.34</v>
      </c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</row>
    <row r="26" spans="1:116" s="19" customFormat="1" ht="127.5" customHeight="1">
      <c r="A26" s="52" t="s">
        <v>250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39" t="s">
        <v>157</v>
      </c>
      <c r="AG26" s="39"/>
      <c r="AH26" s="39"/>
      <c r="AI26" s="39"/>
      <c r="AJ26" s="39"/>
      <c r="AK26" s="39"/>
      <c r="AL26" s="39" t="s">
        <v>251</v>
      </c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 t="s">
        <v>29</v>
      </c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1">
        <v>300</v>
      </c>
      <c r="BY26" s="41"/>
      <c r="BZ26" s="41"/>
      <c r="CA26" s="41"/>
      <c r="CB26" s="41"/>
      <c r="CC26" s="41"/>
      <c r="CD26" s="41"/>
      <c r="CE26" s="41"/>
      <c r="CF26" s="41">
        <f t="shared" si="1"/>
        <v>-300</v>
      </c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</row>
    <row r="27" spans="1:116" s="20" customFormat="1" ht="51.75" customHeight="1">
      <c r="A27" s="122" t="s">
        <v>106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35" t="s">
        <v>157</v>
      </c>
      <c r="AG27" s="35"/>
      <c r="AH27" s="35"/>
      <c r="AI27" s="35"/>
      <c r="AJ27" s="35"/>
      <c r="AK27" s="35"/>
      <c r="AL27" s="35" t="s">
        <v>88</v>
      </c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6" t="s">
        <v>29</v>
      </c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7">
        <f>BX28+BX30+BX29</f>
        <v>1372.28</v>
      </c>
      <c r="BY27" s="37"/>
      <c r="BZ27" s="37"/>
      <c r="CA27" s="37"/>
      <c r="CB27" s="37"/>
      <c r="CC27" s="37"/>
      <c r="CD27" s="37"/>
      <c r="CE27" s="37"/>
      <c r="CF27" s="37">
        <f>CT27-BX27</f>
        <v>-1372.28</v>
      </c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16" s="19" customFormat="1" ht="74.25" customHeight="1">
      <c r="A28" s="52" t="s">
        <v>105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39" t="s">
        <v>157</v>
      </c>
      <c r="AG28" s="39"/>
      <c r="AH28" s="39"/>
      <c r="AI28" s="39"/>
      <c r="AJ28" s="39"/>
      <c r="AK28" s="39"/>
      <c r="AL28" s="39" t="s">
        <v>89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 t="s">
        <v>29</v>
      </c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1">
        <v>912.72</v>
      </c>
      <c r="BY28" s="41"/>
      <c r="BZ28" s="41"/>
      <c r="CA28" s="41"/>
      <c r="CB28" s="41"/>
      <c r="CC28" s="41"/>
      <c r="CD28" s="41"/>
      <c r="CE28" s="41"/>
      <c r="CF28" s="41">
        <f>CT28-BX28</f>
        <v>-912.72</v>
      </c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</row>
    <row r="29" spans="1:116" s="26" customFormat="1" ht="60" customHeight="1">
      <c r="A29" s="53" t="s">
        <v>216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 t="s">
        <v>157</v>
      </c>
      <c r="AG29" s="54"/>
      <c r="AH29" s="54"/>
      <c r="AI29" s="54"/>
      <c r="AJ29" s="54"/>
      <c r="AK29" s="54"/>
      <c r="AL29" s="54" t="s">
        <v>215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123" t="s">
        <v>29</v>
      </c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4">
        <v>159.56</v>
      </c>
      <c r="BY29" s="124"/>
      <c r="BZ29" s="124"/>
      <c r="CA29" s="124"/>
      <c r="CB29" s="124"/>
      <c r="CC29" s="124"/>
      <c r="CD29" s="124"/>
      <c r="CE29" s="124"/>
      <c r="CF29" s="124">
        <f>CT29-BX29</f>
        <v>-159.56</v>
      </c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</row>
    <row r="30" spans="1:116" s="19" customFormat="1" ht="80.25" customHeight="1">
      <c r="A30" s="52" t="s">
        <v>107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39" t="s">
        <v>157</v>
      </c>
      <c r="AG30" s="39"/>
      <c r="AH30" s="39"/>
      <c r="AI30" s="39"/>
      <c r="AJ30" s="39"/>
      <c r="AK30" s="39"/>
      <c r="AL30" s="39" t="s">
        <v>163</v>
      </c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 t="s">
        <v>29</v>
      </c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1">
        <v>300</v>
      </c>
      <c r="BY30" s="41"/>
      <c r="BZ30" s="41"/>
      <c r="CA30" s="41"/>
      <c r="CB30" s="41"/>
      <c r="CC30" s="41"/>
      <c r="CD30" s="41"/>
      <c r="CE30" s="41"/>
      <c r="CF30" s="41">
        <f>CT30-BX30</f>
        <v>-300</v>
      </c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</row>
    <row r="31" spans="1:116" s="19" customFormat="1">
      <c r="A31" s="79" t="s">
        <v>30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35" t="s">
        <v>157</v>
      </c>
      <c r="AG31" s="35"/>
      <c r="AH31" s="35"/>
      <c r="AI31" s="35"/>
      <c r="AJ31" s="35"/>
      <c r="AK31" s="35"/>
      <c r="AL31" s="35" t="s">
        <v>31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6">
        <f>BB32</f>
        <v>792000</v>
      </c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121">
        <f>BX32</f>
        <v>2400618.4</v>
      </c>
      <c r="BY31" s="121"/>
      <c r="BZ31" s="121"/>
      <c r="CA31" s="121"/>
      <c r="CB31" s="121"/>
      <c r="CC31" s="121"/>
      <c r="CD31" s="121"/>
      <c r="CE31" s="121"/>
      <c r="CF31" s="121">
        <f>BB31-BX31</f>
        <v>-1608618.4</v>
      </c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9">
        <f>BX31/BB31*100</f>
        <v>303.10838383838382</v>
      </c>
    </row>
    <row r="32" spans="1:116" s="19" customFormat="1" ht="20.25" customHeight="1">
      <c r="A32" s="79" t="s">
        <v>32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35" t="s">
        <v>157</v>
      </c>
      <c r="AG32" s="35"/>
      <c r="AH32" s="35"/>
      <c r="AI32" s="35"/>
      <c r="AJ32" s="35"/>
      <c r="AK32" s="35"/>
      <c r="AL32" s="35" t="s">
        <v>164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6">
        <f>BB33</f>
        <v>792000</v>
      </c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7">
        <f>BX33</f>
        <v>2400618.4</v>
      </c>
      <c r="BY32" s="37"/>
      <c r="BZ32" s="37"/>
      <c r="CA32" s="37"/>
      <c r="CB32" s="37"/>
      <c r="CC32" s="37"/>
      <c r="CD32" s="37"/>
      <c r="CE32" s="37"/>
      <c r="CF32" s="37">
        <f>BB32-BX32</f>
        <v>-1608618.4</v>
      </c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19">
        <f t="shared" ref="CY32:CY48" si="2">BX32/BB32*100</f>
        <v>303.10838383838382</v>
      </c>
    </row>
    <row r="33" spans="1:256" s="19" customFormat="1" ht="23.25" customHeight="1">
      <c r="A33" s="117" t="s">
        <v>32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39" t="s">
        <v>157</v>
      </c>
      <c r="AG33" s="39"/>
      <c r="AH33" s="39"/>
      <c r="AI33" s="39"/>
      <c r="AJ33" s="39"/>
      <c r="AK33" s="39"/>
      <c r="AL33" s="39" t="s">
        <v>102</v>
      </c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>
        <v>792000</v>
      </c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1">
        <f>BX34</f>
        <v>2400618.4</v>
      </c>
      <c r="BY33" s="41"/>
      <c r="BZ33" s="41"/>
      <c r="CA33" s="41"/>
      <c r="CB33" s="41"/>
      <c r="CC33" s="41"/>
      <c r="CD33" s="41"/>
      <c r="CE33" s="41"/>
      <c r="CF33" s="41">
        <f>BB33-BX33</f>
        <v>-1608618.4</v>
      </c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19">
        <f t="shared" si="2"/>
        <v>303.10838383838382</v>
      </c>
    </row>
    <row r="34" spans="1:256" s="19" customFormat="1" ht="52.5" customHeight="1">
      <c r="A34" s="118" t="s">
        <v>108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  <c r="AF34" s="39" t="s">
        <v>157</v>
      </c>
      <c r="AG34" s="39"/>
      <c r="AH34" s="39"/>
      <c r="AI34" s="39"/>
      <c r="AJ34" s="39"/>
      <c r="AK34" s="39"/>
      <c r="AL34" s="39" t="s">
        <v>174</v>
      </c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 t="s">
        <v>29</v>
      </c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1">
        <v>2400618.4</v>
      </c>
      <c r="BY34" s="41"/>
      <c r="BZ34" s="41"/>
      <c r="CA34" s="41"/>
      <c r="CB34" s="41"/>
      <c r="CC34" s="41"/>
      <c r="CD34" s="41"/>
      <c r="CE34" s="41"/>
      <c r="CF34" s="41">
        <f>-BX34</f>
        <v>-2400618.4</v>
      </c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19" t="e">
        <f t="shared" si="2"/>
        <v>#VALUE!</v>
      </c>
    </row>
    <row r="35" spans="1:256" s="19" customFormat="1" ht="26.25" customHeight="1">
      <c r="A35" s="79" t="s">
        <v>33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35" t="s">
        <v>157</v>
      </c>
      <c r="AG35" s="35"/>
      <c r="AH35" s="35"/>
      <c r="AI35" s="35"/>
      <c r="AJ35" s="35"/>
      <c r="AK35" s="35"/>
      <c r="AL35" s="35" t="s">
        <v>34</v>
      </c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6">
        <f>BB36+BB40</f>
        <v>13217400</v>
      </c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7">
        <f>BX36+BX40</f>
        <v>1321293.5</v>
      </c>
      <c r="BY35" s="37"/>
      <c r="BZ35" s="37"/>
      <c r="CA35" s="37"/>
      <c r="CB35" s="37"/>
      <c r="CC35" s="37"/>
      <c r="CD35" s="37"/>
      <c r="CE35" s="37"/>
      <c r="CF35" s="37">
        <f>BB35-BX35</f>
        <v>11896106.5</v>
      </c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19">
        <f t="shared" si="2"/>
        <v>9.9966218772224487</v>
      </c>
      <c r="IV35" s="32">
        <f>SUM(CY35)</f>
        <v>9.9966218772224487</v>
      </c>
    </row>
    <row r="36" spans="1:256" s="19" customFormat="1" ht="27.75" customHeight="1">
      <c r="A36" s="79" t="s">
        <v>35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35" t="s">
        <v>157</v>
      </c>
      <c r="AG36" s="35"/>
      <c r="AH36" s="35"/>
      <c r="AI36" s="35"/>
      <c r="AJ36" s="35"/>
      <c r="AK36" s="35"/>
      <c r="AL36" s="35" t="s">
        <v>36</v>
      </c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6">
        <f>BB37</f>
        <v>1681000</v>
      </c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7">
        <f>BX37</f>
        <v>55065.5</v>
      </c>
      <c r="BY36" s="37"/>
      <c r="BZ36" s="37"/>
      <c r="CA36" s="37"/>
      <c r="CB36" s="37"/>
      <c r="CC36" s="37"/>
      <c r="CD36" s="37"/>
      <c r="CE36" s="37"/>
      <c r="CF36" s="37">
        <f>BB36-BX36</f>
        <v>1625934.5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19">
        <f t="shared" si="2"/>
        <v>3.2757584770969661</v>
      </c>
    </row>
    <row r="37" spans="1:256" s="19" customFormat="1" ht="51.75" customHeight="1">
      <c r="A37" s="107" t="s">
        <v>207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39" t="s">
        <v>157</v>
      </c>
      <c r="AG37" s="39"/>
      <c r="AH37" s="39"/>
      <c r="AI37" s="39"/>
      <c r="AJ37" s="39"/>
      <c r="AK37" s="39"/>
      <c r="AL37" s="39" t="s">
        <v>37</v>
      </c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>
        <v>1681000</v>
      </c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1">
        <f>BX38+BX39</f>
        <v>55065.5</v>
      </c>
      <c r="BY37" s="41"/>
      <c r="BZ37" s="41"/>
      <c r="CA37" s="41"/>
      <c r="CB37" s="41"/>
      <c r="CC37" s="41"/>
      <c r="CD37" s="41"/>
      <c r="CE37" s="41"/>
      <c r="CF37" s="41">
        <f>BB37-BX37</f>
        <v>1625934.5</v>
      </c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19">
        <f t="shared" si="2"/>
        <v>3.2757584770969661</v>
      </c>
    </row>
    <row r="38" spans="1:256" s="19" customFormat="1" ht="84.75" customHeight="1">
      <c r="A38" s="107" t="s">
        <v>110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39" t="s">
        <v>157</v>
      </c>
      <c r="AG38" s="39"/>
      <c r="AH38" s="39"/>
      <c r="AI38" s="39"/>
      <c r="AJ38" s="39"/>
      <c r="AK38" s="39"/>
      <c r="AL38" s="39" t="s">
        <v>38</v>
      </c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40" t="s">
        <v>29</v>
      </c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1">
        <v>52898.74</v>
      </c>
      <c r="BY38" s="41"/>
      <c r="BZ38" s="41"/>
      <c r="CA38" s="41"/>
      <c r="CB38" s="41"/>
      <c r="CC38" s="41"/>
      <c r="CD38" s="41"/>
      <c r="CE38" s="41"/>
      <c r="CF38" s="41">
        <f>CZ38-BX38</f>
        <v>-52898.74</v>
      </c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19" t="e">
        <f t="shared" si="2"/>
        <v>#VALUE!</v>
      </c>
    </row>
    <row r="39" spans="1:256" s="19" customFormat="1" ht="57.75" customHeight="1">
      <c r="A39" s="107" t="s">
        <v>111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39" t="s">
        <v>157</v>
      </c>
      <c r="AG39" s="39"/>
      <c r="AH39" s="39"/>
      <c r="AI39" s="39"/>
      <c r="AJ39" s="39"/>
      <c r="AK39" s="39"/>
      <c r="AL39" s="39" t="s">
        <v>109</v>
      </c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40" t="s">
        <v>29</v>
      </c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1">
        <v>2166.7600000000002</v>
      </c>
      <c r="BY39" s="41"/>
      <c r="BZ39" s="41"/>
      <c r="CA39" s="41"/>
      <c r="CB39" s="41"/>
      <c r="CC39" s="41"/>
      <c r="CD39" s="41"/>
      <c r="CE39" s="41"/>
      <c r="CF39" s="41">
        <f>CZ39-BX39</f>
        <v>-2166.7600000000002</v>
      </c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19" t="e">
        <f t="shared" si="2"/>
        <v>#VALUE!</v>
      </c>
    </row>
    <row r="40" spans="1:256" s="19" customFormat="1" ht="19.5" customHeight="1">
      <c r="A40" s="79" t="s">
        <v>39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35" t="s">
        <v>157</v>
      </c>
      <c r="AG40" s="35"/>
      <c r="AH40" s="35"/>
      <c r="AI40" s="35"/>
      <c r="AJ40" s="35"/>
      <c r="AK40" s="35"/>
      <c r="AL40" s="35" t="s">
        <v>40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6">
        <f>BB41+BB45</f>
        <v>11536400</v>
      </c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7">
        <f>BX41+BX45</f>
        <v>1266228</v>
      </c>
      <c r="BY40" s="37"/>
      <c r="BZ40" s="37"/>
      <c r="CA40" s="37"/>
      <c r="CB40" s="37"/>
      <c r="CC40" s="37"/>
      <c r="CD40" s="37"/>
      <c r="CE40" s="37"/>
      <c r="CF40" s="37">
        <f>BB40-BX40</f>
        <v>10270172</v>
      </c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19">
        <f t="shared" si="2"/>
        <v>10.975937034083422</v>
      </c>
    </row>
    <row r="41" spans="1:256" s="19" customFormat="1" ht="32.25" customHeight="1">
      <c r="A41" s="112" t="s">
        <v>193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4"/>
      <c r="AF41" s="35" t="s">
        <v>157</v>
      </c>
      <c r="AG41" s="35"/>
      <c r="AH41" s="35"/>
      <c r="AI41" s="35"/>
      <c r="AJ41" s="35"/>
      <c r="AK41" s="35"/>
      <c r="AL41" s="35" t="s">
        <v>91</v>
      </c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>
        <f>BB42</f>
        <v>3341000</v>
      </c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7">
        <f>BX42</f>
        <v>1031963.98</v>
      </c>
      <c r="BY41" s="37"/>
      <c r="BZ41" s="37"/>
      <c r="CA41" s="37"/>
      <c r="CB41" s="37"/>
      <c r="CC41" s="37"/>
      <c r="CD41" s="37"/>
      <c r="CE41" s="37"/>
      <c r="CF41" s="37">
        <f>BB41-BX41</f>
        <v>2309036.02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19">
        <f t="shared" si="2"/>
        <v>30.887877282250827</v>
      </c>
    </row>
    <row r="42" spans="1:256" s="19" customFormat="1" ht="48" customHeight="1">
      <c r="A42" s="112" t="s">
        <v>194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4"/>
      <c r="AF42" s="35" t="s">
        <v>157</v>
      </c>
      <c r="AG42" s="35"/>
      <c r="AH42" s="35"/>
      <c r="AI42" s="35"/>
      <c r="AJ42" s="35"/>
      <c r="AK42" s="35"/>
      <c r="AL42" s="35" t="s">
        <v>205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6">
        <v>3341000</v>
      </c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7">
        <f>BX43+BX44</f>
        <v>1031963.98</v>
      </c>
      <c r="BY42" s="37"/>
      <c r="BZ42" s="37"/>
      <c r="CA42" s="37"/>
      <c r="CB42" s="37"/>
      <c r="CC42" s="37"/>
      <c r="CD42" s="37"/>
      <c r="CE42" s="37"/>
      <c r="CF42" s="37">
        <f>BB42-BX42</f>
        <v>2309036.02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19">
        <f t="shared" si="2"/>
        <v>30.887877282250827</v>
      </c>
    </row>
    <row r="43" spans="1:256" s="19" customFormat="1" ht="70.5" customHeight="1">
      <c r="A43" s="56" t="s">
        <v>192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39" t="s">
        <v>157</v>
      </c>
      <c r="AG43" s="39"/>
      <c r="AH43" s="39"/>
      <c r="AI43" s="39"/>
      <c r="AJ43" s="39"/>
      <c r="AK43" s="39"/>
      <c r="AL43" s="39" t="s">
        <v>191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 t="s">
        <v>29</v>
      </c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1">
        <v>1019365.11</v>
      </c>
      <c r="BY43" s="41"/>
      <c r="BZ43" s="41"/>
      <c r="CA43" s="41"/>
      <c r="CB43" s="41"/>
      <c r="CC43" s="41"/>
      <c r="CD43" s="41"/>
      <c r="CE43" s="41"/>
      <c r="CF43" s="41">
        <f>CX43-BX43</f>
        <v>-1019365.11</v>
      </c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19" t="e">
        <f t="shared" si="2"/>
        <v>#VALUE!</v>
      </c>
    </row>
    <row r="44" spans="1:256" s="19" customFormat="1" ht="57" customHeight="1">
      <c r="A44" s="109" t="s">
        <v>204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39" t="s">
        <v>157</v>
      </c>
      <c r="AG44" s="39"/>
      <c r="AH44" s="39"/>
      <c r="AI44" s="39"/>
      <c r="AJ44" s="39"/>
      <c r="AK44" s="39"/>
      <c r="AL44" s="39" t="s">
        <v>203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0" t="s">
        <v>29</v>
      </c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1">
        <v>12598.87</v>
      </c>
      <c r="BY44" s="41"/>
      <c r="BZ44" s="41"/>
      <c r="CA44" s="41"/>
      <c r="CB44" s="41"/>
      <c r="CC44" s="41"/>
      <c r="CD44" s="41"/>
      <c r="CE44" s="41"/>
      <c r="CF44" s="41">
        <f>CX44-BX44</f>
        <v>-12598.87</v>
      </c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19" t="e">
        <f t="shared" si="2"/>
        <v>#VALUE!</v>
      </c>
    </row>
    <row r="45" spans="1:256" s="19" customFormat="1" ht="33.75" customHeight="1">
      <c r="A45" s="112" t="s">
        <v>199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4"/>
      <c r="AF45" s="35" t="s">
        <v>157</v>
      </c>
      <c r="AG45" s="35"/>
      <c r="AH45" s="35"/>
      <c r="AI45" s="35"/>
      <c r="AJ45" s="35"/>
      <c r="AK45" s="35"/>
      <c r="AL45" s="35" t="s">
        <v>195</v>
      </c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6">
        <f>BB46</f>
        <v>8195400</v>
      </c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7">
        <f>BX46</f>
        <v>234264.02</v>
      </c>
      <c r="BY45" s="37"/>
      <c r="BZ45" s="37"/>
      <c r="CA45" s="37"/>
      <c r="CB45" s="37"/>
      <c r="CC45" s="37"/>
      <c r="CD45" s="37"/>
      <c r="CE45" s="37"/>
      <c r="CF45" s="37">
        <f>BB45-BX45</f>
        <v>7961135.9800000004</v>
      </c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19">
        <f t="shared" si="2"/>
        <v>2.8584818312712006</v>
      </c>
    </row>
    <row r="46" spans="1:256" s="19" customFormat="1" ht="48" customHeight="1">
      <c r="A46" s="108" t="s">
        <v>200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35" t="s">
        <v>157</v>
      </c>
      <c r="AG46" s="35"/>
      <c r="AH46" s="35"/>
      <c r="AI46" s="35"/>
      <c r="AJ46" s="35"/>
      <c r="AK46" s="35"/>
      <c r="AL46" s="35" t="s">
        <v>196</v>
      </c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6">
        <v>8195400</v>
      </c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7">
        <f>BX47+BX48</f>
        <v>234264.02</v>
      </c>
      <c r="BY46" s="37"/>
      <c r="BZ46" s="37"/>
      <c r="CA46" s="37"/>
      <c r="CB46" s="37"/>
      <c r="CC46" s="37"/>
      <c r="CD46" s="37"/>
      <c r="CE46" s="37"/>
      <c r="CF46" s="37">
        <f>BB46-BX46</f>
        <v>7961135.9800000004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19">
        <f t="shared" si="2"/>
        <v>2.8584818312712006</v>
      </c>
    </row>
    <row r="47" spans="1:256" s="19" customFormat="1" ht="69.75" customHeight="1">
      <c r="A47" s="56" t="s">
        <v>201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39" t="s">
        <v>157</v>
      </c>
      <c r="AG47" s="39"/>
      <c r="AH47" s="39"/>
      <c r="AI47" s="39"/>
      <c r="AJ47" s="39"/>
      <c r="AK47" s="39"/>
      <c r="AL47" s="39" t="s">
        <v>197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40" t="s">
        <v>29</v>
      </c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1">
        <v>226155.27</v>
      </c>
      <c r="BY47" s="41"/>
      <c r="BZ47" s="41"/>
      <c r="CA47" s="41"/>
      <c r="CB47" s="41"/>
      <c r="CC47" s="41"/>
      <c r="CD47" s="41"/>
      <c r="CE47" s="41"/>
      <c r="CF47" s="41">
        <f>CZ47-BX47</f>
        <v>-226155.27</v>
      </c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19" t="e">
        <f t="shared" si="2"/>
        <v>#VALUE!</v>
      </c>
    </row>
    <row r="48" spans="1:256" s="19" customFormat="1" ht="54.75" customHeight="1">
      <c r="A48" s="56" t="s">
        <v>202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39" t="s">
        <v>157</v>
      </c>
      <c r="AG48" s="39"/>
      <c r="AH48" s="39"/>
      <c r="AI48" s="39"/>
      <c r="AJ48" s="39"/>
      <c r="AK48" s="39"/>
      <c r="AL48" s="39" t="s">
        <v>198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40" t="s">
        <v>29</v>
      </c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1">
        <v>8108.75</v>
      </c>
      <c r="BY48" s="41"/>
      <c r="BZ48" s="41"/>
      <c r="CA48" s="41"/>
      <c r="CB48" s="41"/>
      <c r="CC48" s="41"/>
      <c r="CD48" s="41"/>
      <c r="CE48" s="41"/>
      <c r="CF48" s="41">
        <f>CZ48-BX48</f>
        <v>-8108.75</v>
      </c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19" t="e">
        <f t="shared" si="2"/>
        <v>#VALUE!</v>
      </c>
    </row>
    <row r="49" spans="1:103" s="19" customFormat="1" ht="49.5" customHeight="1">
      <c r="A49" s="57" t="s">
        <v>41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35" t="s">
        <v>157</v>
      </c>
      <c r="AG49" s="35"/>
      <c r="AH49" s="35"/>
      <c r="AI49" s="35"/>
      <c r="AJ49" s="35"/>
      <c r="AK49" s="35"/>
      <c r="AL49" s="35" t="s">
        <v>42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6">
        <f>BB50</f>
        <v>724700</v>
      </c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7">
        <f>BX50</f>
        <v>174351.83</v>
      </c>
      <c r="BY49" s="37"/>
      <c r="BZ49" s="37"/>
      <c r="CA49" s="37"/>
      <c r="CB49" s="37"/>
      <c r="CC49" s="37"/>
      <c r="CD49" s="37"/>
      <c r="CE49" s="37"/>
      <c r="CF49" s="37">
        <f>BB49-BX49</f>
        <v>550348.17000000004</v>
      </c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19">
        <f t="shared" ref="CY49:CY68" si="3">BX49/BB49*100</f>
        <v>24.058483510418103</v>
      </c>
    </row>
    <row r="50" spans="1:103" s="19" customFormat="1" ht="102" customHeight="1">
      <c r="A50" s="57" t="s">
        <v>103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9" t="s">
        <v>157</v>
      </c>
      <c r="AG50" s="39"/>
      <c r="AH50" s="39"/>
      <c r="AI50" s="39"/>
      <c r="AJ50" s="39"/>
      <c r="AK50" s="39"/>
      <c r="AL50" s="35" t="s">
        <v>175</v>
      </c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6">
        <f>BB53+BB51</f>
        <v>724700</v>
      </c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7">
        <f>BX51+BX53</f>
        <v>174351.83</v>
      </c>
      <c r="BY50" s="37"/>
      <c r="BZ50" s="37"/>
      <c r="CA50" s="37"/>
      <c r="CB50" s="37"/>
      <c r="CC50" s="37"/>
      <c r="CD50" s="37"/>
      <c r="CE50" s="37"/>
      <c r="CF50" s="37">
        <f>BB50-BX50</f>
        <v>550348.17000000004</v>
      </c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19">
        <f t="shared" si="3"/>
        <v>24.058483510418103</v>
      </c>
    </row>
    <row r="51" spans="1:103" s="19" customFormat="1" ht="87.75" customHeight="1">
      <c r="A51" s="118" t="s">
        <v>96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20"/>
      <c r="AF51" s="43" t="s">
        <v>157</v>
      </c>
      <c r="AG51" s="44"/>
      <c r="AH51" s="44"/>
      <c r="AI51" s="44"/>
      <c r="AJ51" s="44"/>
      <c r="AK51" s="45"/>
      <c r="AL51" s="43" t="s">
        <v>86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  <c r="BB51" s="46">
        <f>BB52</f>
        <v>451000</v>
      </c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8"/>
      <c r="BX51" s="49">
        <f>BX52</f>
        <v>21398.560000000001</v>
      </c>
      <c r="BY51" s="50"/>
      <c r="BZ51" s="50"/>
      <c r="CA51" s="50"/>
      <c r="CB51" s="50"/>
      <c r="CC51" s="50"/>
      <c r="CD51" s="50"/>
      <c r="CE51" s="51"/>
      <c r="CF51" s="41">
        <f t="shared" ref="CF51" si="4">BB51-BX51</f>
        <v>429601.44</v>
      </c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19">
        <f>BX51/BB51*100</f>
        <v>4.744691796008869</v>
      </c>
    </row>
    <row r="52" spans="1:103" s="19" customFormat="1" ht="95.25" customHeight="1">
      <c r="A52" s="118" t="s">
        <v>208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0"/>
      <c r="AF52" s="43" t="s">
        <v>157</v>
      </c>
      <c r="AG52" s="44"/>
      <c r="AH52" s="44"/>
      <c r="AI52" s="44"/>
      <c r="AJ52" s="44"/>
      <c r="AK52" s="45"/>
      <c r="AL52" s="43" t="s">
        <v>87</v>
      </c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6">
        <v>451000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8"/>
      <c r="BX52" s="49">
        <v>21398.560000000001</v>
      </c>
      <c r="BY52" s="50"/>
      <c r="BZ52" s="50"/>
      <c r="CA52" s="50"/>
      <c r="CB52" s="50"/>
      <c r="CC52" s="50"/>
      <c r="CD52" s="50"/>
      <c r="CE52" s="51"/>
      <c r="CF52" s="41">
        <f>BB52-BX52</f>
        <v>429601.44</v>
      </c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19">
        <f>BX52/BB52*100</f>
        <v>4.744691796008869</v>
      </c>
    </row>
    <row r="53" spans="1:103" s="20" customFormat="1" ht="48" customHeight="1">
      <c r="A53" s="55" t="s">
        <v>99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35" t="s">
        <v>157</v>
      </c>
      <c r="AG53" s="35"/>
      <c r="AH53" s="35"/>
      <c r="AI53" s="35"/>
      <c r="AJ53" s="35"/>
      <c r="AK53" s="35"/>
      <c r="AL53" s="35" t="s">
        <v>100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6">
        <f>BB54</f>
        <v>273700</v>
      </c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7">
        <f>BX54</f>
        <v>152953.26999999999</v>
      </c>
      <c r="BY53" s="37"/>
      <c r="BZ53" s="37"/>
      <c r="CA53" s="37"/>
      <c r="CB53" s="37"/>
      <c r="CC53" s="37"/>
      <c r="CD53" s="37"/>
      <c r="CE53" s="37"/>
      <c r="CF53" s="37">
        <f>BB53-BX53</f>
        <v>120746.73000000001</v>
      </c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20">
        <f>BX53/BB53*100</f>
        <v>55.883547679941536</v>
      </c>
    </row>
    <row r="54" spans="1:103" s="19" customFormat="1" ht="48" customHeight="1">
      <c r="A54" s="115" t="s">
        <v>209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35" t="s">
        <v>157</v>
      </c>
      <c r="AG54" s="35"/>
      <c r="AH54" s="35"/>
      <c r="AI54" s="35"/>
      <c r="AJ54" s="35"/>
      <c r="AK54" s="35"/>
      <c r="AL54" s="39" t="s">
        <v>101</v>
      </c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40">
        <v>273700</v>
      </c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1">
        <v>152953.26999999999</v>
      </c>
      <c r="BY54" s="41"/>
      <c r="BZ54" s="41"/>
      <c r="CA54" s="41"/>
      <c r="CB54" s="41"/>
      <c r="CC54" s="41"/>
      <c r="CD54" s="41"/>
      <c r="CE54" s="41"/>
      <c r="CF54" s="41">
        <f>BB54-BX54</f>
        <v>120746.73000000001</v>
      </c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19">
        <f>BX54/BB54*100</f>
        <v>55.883547679941536</v>
      </c>
    </row>
    <row r="55" spans="1:103" s="20" customFormat="1" ht="28.5" customHeight="1">
      <c r="A55" s="55" t="s">
        <v>84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35" t="s">
        <v>157</v>
      </c>
      <c r="AG55" s="35"/>
      <c r="AH55" s="35"/>
      <c r="AI55" s="35"/>
      <c r="AJ55" s="35"/>
      <c r="AK55" s="35"/>
      <c r="AL55" s="35" t="s">
        <v>83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6">
        <f>BB56</f>
        <v>62000</v>
      </c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7">
        <f>BX56</f>
        <v>19000</v>
      </c>
      <c r="BY55" s="37"/>
      <c r="BZ55" s="37"/>
      <c r="CA55" s="37"/>
      <c r="CB55" s="37"/>
      <c r="CC55" s="37"/>
      <c r="CD55" s="37"/>
      <c r="CE55" s="37"/>
      <c r="CF55" s="41">
        <f>BB55-BX55</f>
        <v>43000</v>
      </c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19">
        <f t="shared" si="3"/>
        <v>30.64516129032258</v>
      </c>
    </row>
    <row r="56" spans="1:103" s="20" customFormat="1" ht="28.5" customHeight="1">
      <c r="A56" s="115" t="s">
        <v>93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35" t="s">
        <v>157</v>
      </c>
      <c r="AG56" s="35"/>
      <c r="AH56" s="35"/>
      <c r="AI56" s="35"/>
      <c r="AJ56" s="35"/>
      <c r="AK56" s="35"/>
      <c r="AL56" s="39" t="s">
        <v>90</v>
      </c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40">
        <f>BB57</f>
        <v>62000</v>
      </c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1">
        <f>BX57</f>
        <v>19000</v>
      </c>
      <c r="BY56" s="41"/>
      <c r="BZ56" s="41"/>
      <c r="CA56" s="41"/>
      <c r="CB56" s="41"/>
      <c r="CC56" s="41"/>
      <c r="CD56" s="41"/>
      <c r="CE56" s="41"/>
      <c r="CF56" s="41">
        <f>BB56-BX56</f>
        <v>43000</v>
      </c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19">
        <f t="shared" si="3"/>
        <v>30.64516129032258</v>
      </c>
    </row>
    <row r="57" spans="1:103" s="19" customFormat="1" ht="28.5" customHeight="1">
      <c r="A57" s="115" t="s">
        <v>210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35" t="s">
        <v>157</v>
      </c>
      <c r="AG57" s="35"/>
      <c r="AH57" s="35"/>
      <c r="AI57" s="35"/>
      <c r="AJ57" s="35"/>
      <c r="AK57" s="35"/>
      <c r="AL57" s="39" t="s">
        <v>92</v>
      </c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40">
        <v>62000</v>
      </c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1">
        <v>19000</v>
      </c>
      <c r="BY57" s="41"/>
      <c r="BZ57" s="41"/>
      <c r="CA57" s="41"/>
      <c r="CB57" s="41"/>
      <c r="CC57" s="41"/>
      <c r="CD57" s="41"/>
      <c r="CE57" s="41"/>
      <c r="CF57" s="41">
        <f t="shared" ref="CF57" si="5">BB57-BX57</f>
        <v>43000</v>
      </c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19">
        <f t="shared" si="3"/>
        <v>30.64516129032258</v>
      </c>
    </row>
    <row r="58" spans="1:103" s="19" customFormat="1" ht="30" customHeight="1">
      <c r="A58" s="79" t="s">
        <v>43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35" t="s">
        <v>157</v>
      </c>
      <c r="AG58" s="35"/>
      <c r="AH58" s="35"/>
      <c r="AI58" s="35"/>
      <c r="AJ58" s="35"/>
      <c r="AK58" s="35"/>
      <c r="AL58" s="35" t="s">
        <v>44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6">
        <f>BB59</f>
        <v>520200</v>
      </c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7">
        <f>BX59</f>
        <v>130200</v>
      </c>
      <c r="BY58" s="37"/>
      <c r="BZ58" s="37"/>
      <c r="CA58" s="37"/>
      <c r="CB58" s="37"/>
      <c r="CC58" s="37"/>
      <c r="CD58" s="37"/>
      <c r="CE58" s="37"/>
      <c r="CF58" s="37">
        <f>BB58-BX58</f>
        <v>390000</v>
      </c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19">
        <f t="shared" si="3"/>
        <v>25.028835063437139</v>
      </c>
    </row>
    <row r="59" spans="1:103" s="19" customFormat="1" ht="42" customHeight="1">
      <c r="A59" s="116" t="s">
        <v>45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35" t="s">
        <v>157</v>
      </c>
      <c r="AG59" s="35"/>
      <c r="AH59" s="35"/>
      <c r="AI59" s="35"/>
      <c r="AJ59" s="35"/>
      <c r="AK59" s="35"/>
      <c r="AL59" s="35" t="s">
        <v>46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6">
        <f>BB63</f>
        <v>520200</v>
      </c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7">
        <f>BX63</f>
        <v>130200</v>
      </c>
      <c r="BY59" s="37"/>
      <c r="BZ59" s="37"/>
      <c r="CA59" s="37"/>
      <c r="CB59" s="37"/>
      <c r="CC59" s="37"/>
      <c r="CD59" s="37"/>
      <c r="CE59" s="37"/>
      <c r="CF59" s="37">
        <f t="shared" ref="CF59:CF67" si="6">BB59-BX59</f>
        <v>390000</v>
      </c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19">
        <f t="shared" si="3"/>
        <v>25.028835063437139</v>
      </c>
    </row>
    <row r="60" spans="1:103" s="19" customFormat="1" ht="77.25" hidden="1" customHeight="1">
      <c r="A60" s="34" t="s">
        <v>47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 t="s">
        <v>157</v>
      </c>
      <c r="AG60" s="35"/>
      <c r="AH60" s="35"/>
      <c r="AI60" s="35"/>
      <c r="AJ60" s="35"/>
      <c r="AK60" s="35"/>
      <c r="AL60" s="35" t="s">
        <v>48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6" t="str">
        <f>BB61</f>
        <v>-</v>
      </c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7">
        <f>BX61</f>
        <v>0</v>
      </c>
      <c r="BY60" s="37"/>
      <c r="BZ60" s="37"/>
      <c r="CA60" s="37"/>
      <c r="CB60" s="37"/>
      <c r="CC60" s="37"/>
      <c r="CD60" s="37"/>
      <c r="CE60" s="37"/>
      <c r="CF60" s="37" t="e">
        <f t="shared" si="6"/>
        <v>#VALUE!</v>
      </c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19" t="e">
        <f t="shared" si="3"/>
        <v>#VALUE!</v>
      </c>
    </row>
    <row r="61" spans="1:103" s="19" customFormat="1" ht="77.25" hidden="1" customHeight="1">
      <c r="A61" s="38" t="s">
        <v>49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 t="s">
        <v>157</v>
      </c>
      <c r="AG61" s="39"/>
      <c r="AH61" s="39"/>
      <c r="AI61" s="39"/>
      <c r="AJ61" s="39"/>
      <c r="AK61" s="39"/>
      <c r="AL61" s="39" t="s">
        <v>50</v>
      </c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40" t="str">
        <f>BB62</f>
        <v>-</v>
      </c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1"/>
      <c r="BY61" s="41"/>
      <c r="BZ61" s="41"/>
      <c r="CA61" s="41"/>
      <c r="CB61" s="41"/>
      <c r="CC61" s="41"/>
      <c r="CD61" s="41"/>
      <c r="CE61" s="41"/>
      <c r="CF61" s="37" t="e">
        <f t="shared" si="6"/>
        <v>#VALUE!</v>
      </c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19" t="e">
        <f t="shared" si="3"/>
        <v>#VALUE!</v>
      </c>
    </row>
    <row r="62" spans="1:103" s="19" customFormat="1" ht="77.25" hidden="1" customHeight="1">
      <c r="A62" s="38" t="s">
        <v>51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 t="s">
        <v>157</v>
      </c>
      <c r="AG62" s="39"/>
      <c r="AH62" s="39"/>
      <c r="AI62" s="39"/>
      <c r="AJ62" s="39"/>
      <c r="AK62" s="39"/>
      <c r="AL62" s="39" t="s">
        <v>52</v>
      </c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40" t="s">
        <v>29</v>
      </c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1"/>
      <c r="BY62" s="41"/>
      <c r="BZ62" s="41"/>
      <c r="CA62" s="41"/>
      <c r="CB62" s="41"/>
      <c r="CC62" s="41"/>
      <c r="CD62" s="41"/>
      <c r="CE62" s="41"/>
      <c r="CF62" s="37" t="e">
        <f t="shared" si="6"/>
        <v>#VALUE!</v>
      </c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19" t="e">
        <f t="shared" si="3"/>
        <v>#VALUE!</v>
      </c>
    </row>
    <row r="63" spans="1:103" s="19" customFormat="1" ht="33" customHeight="1">
      <c r="A63" s="34" t="s">
        <v>53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 t="s">
        <v>157</v>
      </c>
      <c r="AG63" s="35"/>
      <c r="AH63" s="35"/>
      <c r="AI63" s="35"/>
      <c r="AJ63" s="35"/>
      <c r="AK63" s="35"/>
      <c r="AL63" s="35" t="s">
        <v>260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6">
        <f>BB66+BB64</f>
        <v>520200</v>
      </c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7">
        <f>BX66+BX64</f>
        <v>130200</v>
      </c>
      <c r="BY63" s="37"/>
      <c r="BZ63" s="37"/>
      <c r="CA63" s="37"/>
      <c r="CB63" s="37"/>
      <c r="CC63" s="37"/>
      <c r="CD63" s="37"/>
      <c r="CE63" s="37"/>
      <c r="CF63" s="37">
        <f t="shared" si="6"/>
        <v>390000</v>
      </c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19">
        <f t="shared" si="3"/>
        <v>25.028835063437139</v>
      </c>
    </row>
    <row r="64" spans="1:103" s="20" customFormat="1" ht="41.25" customHeight="1">
      <c r="A64" s="34" t="s">
        <v>85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 t="s">
        <v>157</v>
      </c>
      <c r="AG64" s="35"/>
      <c r="AH64" s="35"/>
      <c r="AI64" s="35"/>
      <c r="AJ64" s="35"/>
      <c r="AK64" s="35"/>
      <c r="AL64" s="35" t="s">
        <v>258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6">
        <f>BB65</f>
        <v>200</v>
      </c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7">
        <f>BX65</f>
        <v>200</v>
      </c>
      <c r="BY64" s="37"/>
      <c r="BZ64" s="37"/>
      <c r="CA64" s="37"/>
      <c r="CB64" s="37"/>
      <c r="CC64" s="37"/>
      <c r="CD64" s="37"/>
      <c r="CE64" s="37"/>
      <c r="CF64" s="37" t="s">
        <v>29</v>
      </c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20">
        <f t="shared" ref="CY64:CY65" si="7">BX64/BB64*100</f>
        <v>100</v>
      </c>
    </row>
    <row r="65" spans="1:103" s="19" customFormat="1" ht="45" customHeight="1">
      <c r="A65" s="38" t="s">
        <v>211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9" t="s">
        <v>157</v>
      </c>
      <c r="AG65" s="39"/>
      <c r="AH65" s="39"/>
      <c r="AI65" s="39"/>
      <c r="AJ65" s="39"/>
      <c r="AK65" s="39"/>
      <c r="AL65" s="39" t="s">
        <v>259</v>
      </c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40">
        <v>200</v>
      </c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1">
        <v>200</v>
      </c>
      <c r="BY65" s="41"/>
      <c r="BZ65" s="41"/>
      <c r="CA65" s="41"/>
      <c r="CB65" s="41"/>
      <c r="CC65" s="41"/>
      <c r="CD65" s="41"/>
      <c r="CE65" s="41"/>
      <c r="CF65" s="41" t="s">
        <v>29</v>
      </c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19">
        <f t="shared" si="7"/>
        <v>100</v>
      </c>
    </row>
    <row r="66" spans="1:103" s="19" customFormat="1" ht="42.75" customHeight="1">
      <c r="A66" s="38" t="s">
        <v>54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 t="s">
        <v>157</v>
      </c>
      <c r="AG66" s="39"/>
      <c r="AH66" s="39"/>
      <c r="AI66" s="39"/>
      <c r="AJ66" s="39"/>
      <c r="AK66" s="39"/>
      <c r="AL66" s="39" t="s">
        <v>256</v>
      </c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40">
        <f>BB67</f>
        <v>520000</v>
      </c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1">
        <f>BX67</f>
        <v>130000</v>
      </c>
      <c r="BY66" s="41"/>
      <c r="BZ66" s="41"/>
      <c r="CA66" s="41"/>
      <c r="CB66" s="41"/>
      <c r="CC66" s="41"/>
      <c r="CD66" s="41"/>
      <c r="CE66" s="41"/>
      <c r="CF66" s="41">
        <f t="shared" si="6"/>
        <v>390000</v>
      </c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19">
        <f t="shared" si="3"/>
        <v>25</v>
      </c>
    </row>
    <row r="67" spans="1:103" s="19" customFormat="1" ht="47.25" customHeight="1">
      <c r="A67" s="38" t="s">
        <v>212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 t="s">
        <v>157</v>
      </c>
      <c r="AG67" s="39"/>
      <c r="AH67" s="39"/>
      <c r="AI67" s="39"/>
      <c r="AJ67" s="39"/>
      <c r="AK67" s="39"/>
      <c r="AL67" s="39" t="s">
        <v>257</v>
      </c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40">
        <v>520000</v>
      </c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1">
        <v>130000</v>
      </c>
      <c r="BY67" s="41"/>
      <c r="BZ67" s="41"/>
      <c r="CA67" s="41"/>
      <c r="CB67" s="41"/>
      <c r="CC67" s="41"/>
      <c r="CD67" s="41"/>
      <c r="CE67" s="41"/>
      <c r="CF67" s="41">
        <f t="shared" si="6"/>
        <v>390000</v>
      </c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19">
        <f t="shared" si="3"/>
        <v>25</v>
      </c>
    </row>
    <row r="68" spans="1:103">
      <c r="CY68" s="2" t="e">
        <f t="shared" si="3"/>
        <v>#DIV/0!</v>
      </c>
    </row>
  </sheetData>
  <mergeCells count="351">
    <mergeCell ref="AF32:AK32"/>
    <mergeCell ref="AF37:AK37"/>
    <mergeCell ref="A38:AE38"/>
    <mergeCell ref="AF38:AK38"/>
    <mergeCell ref="CF28:CX28"/>
    <mergeCell ref="A26:AE26"/>
    <mergeCell ref="AF26:AK26"/>
    <mergeCell ref="AL26:BA26"/>
    <mergeCell ref="BB26:BW26"/>
    <mergeCell ref="BX26:CE26"/>
    <mergeCell ref="CF26:CX26"/>
    <mergeCell ref="AL29:BA29"/>
    <mergeCell ref="BB29:BW29"/>
    <mergeCell ref="BX29:CE29"/>
    <mergeCell ref="CF29:CX29"/>
    <mergeCell ref="CF33:CX33"/>
    <mergeCell ref="BX36:CE36"/>
    <mergeCell ref="CF27:CX27"/>
    <mergeCell ref="BX27:CE27"/>
    <mergeCell ref="AL27:BA27"/>
    <mergeCell ref="A27:AE27"/>
    <mergeCell ref="AF27:AK27"/>
    <mergeCell ref="CF30:CX30"/>
    <mergeCell ref="BB22:BW22"/>
    <mergeCell ref="BX22:CE22"/>
    <mergeCell ref="CF22:CX22"/>
    <mergeCell ref="BB21:BW21"/>
    <mergeCell ref="BX21:CE21"/>
    <mergeCell ref="CF21:CX21"/>
    <mergeCell ref="A25:AE25"/>
    <mergeCell ref="AF25:AK25"/>
    <mergeCell ref="AL25:BA25"/>
    <mergeCell ref="BB25:BW25"/>
    <mergeCell ref="BX25:CE25"/>
    <mergeCell ref="CF25:CX25"/>
    <mergeCell ref="A24:AE24"/>
    <mergeCell ref="AF24:AK24"/>
    <mergeCell ref="AL24:BA24"/>
    <mergeCell ref="BB24:BW24"/>
    <mergeCell ref="BX24:CE24"/>
    <mergeCell ref="CF24:CX24"/>
    <mergeCell ref="A21:AE21"/>
    <mergeCell ref="AF21:AK21"/>
    <mergeCell ref="AL21:BA21"/>
    <mergeCell ref="BB23:BW23"/>
    <mergeCell ref="BX23:CE23"/>
    <mergeCell ref="CF23:CX23"/>
    <mergeCell ref="BB48:BW48"/>
    <mergeCell ref="AL45:BA45"/>
    <mergeCell ref="BB45:BW45"/>
    <mergeCell ref="BB47:BW47"/>
    <mergeCell ref="AL46:BA46"/>
    <mergeCell ref="BX33:CE33"/>
    <mergeCell ref="AL47:BA47"/>
    <mergeCell ref="AL33:BA33"/>
    <mergeCell ref="BB33:BW33"/>
    <mergeCell ref="AL41:BA41"/>
    <mergeCell ref="AL43:BA43"/>
    <mergeCell ref="BX34:CE34"/>
    <mergeCell ref="AL34:BA34"/>
    <mergeCell ref="BB43:BW43"/>
    <mergeCell ref="BB34:BW34"/>
    <mergeCell ref="AL42:BA42"/>
    <mergeCell ref="BB42:BW42"/>
    <mergeCell ref="BB40:BW40"/>
    <mergeCell ref="AL40:BA40"/>
    <mergeCell ref="AL44:BA44"/>
    <mergeCell ref="BB44:BW44"/>
    <mergeCell ref="BB39:BW39"/>
    <mergeCell ref="BB46:BW46"/>
    <mergeCell ref="BX31:CE31"/>
    <mergeCell ref="CF31:CX31"/>
    <mergeCell ref="BX52:CE52"/>
    <mergeCell ref="CF45:CX45"/>
    <mergeCell ref="BX44:CE44"/>
    <mergeCell ref="BX41:CE41"/>
    <mergeCell ref="CF35:CX35"/>
    <mergeCell ref="CF32:CX32"/>
    <mergeCell ref="CF49:CX49"/>
    <mergeCell ref="CF42:CX42"/>
    <mergeCell ref="CF40:CX40"/>
    <mergeCell ref="CF47:CX47"/>
    <mergeCell ref="CF37:CX37"/>
    <mergeCell ref="CF34:CX34"/>
    <mergeCell ref="CF44:CX44"/>
    <mergeCell ref="BB53:BW53"/>
    <mergeCell ref="A53:AE53"/>
    <mergeCell ref="AF53:AK53"/>
    <mergeCell ref="A52:AE52"/>
    <mergeCell ref="AF52:AK52"/>
    <mergeCell ref="A51:AE51"/>
    <mergeCell ref="CF57:CX57"/>
    <mergeCell ref="CF56:CX56"/>
    <mergeCell ref="BX37:CE37"/>
    <mergeCell ref="BX53:CE53"/>
    <mergeCell ref="CF41:CX41"/>
    <mergeCell ref="CF53:CX53"/>
    <mergeCell ref="BX45:CE45"/>
    <mergeCell ref="BX50:CE50"/>
    <mergeCell ref="CF50:CX50"/>
    <mergeCell ref="CF46:CX46"/>
    <mergeCell ref="BX48:CE48"/>
    <mergeCell ref="CF48:CX48"/>
    <mergeCell ref="CF52:CX52"/>
    <mergeCell ref="AL49:BA49"/>
    <mergeCell ref="BB49:BW49"/>
    <mergeCell ref="AL50:BA50"/>
    <mergeCell ref="BB50:BW50"/>
    <mergeCell ref="AL48:BA48"/>
    <mergeCell ref="BB38:BW38"/>
    <mergeCell ref="AL37:BA37"/>
    <mergeCell ref="A33:AE33"/>
    <mergeCell ref="AF33:AK33"/>
    <mergeCell ref="A35:AE35"/>
    <mergeCell ref="A34:AE34"/>
    <mergeCell ref="AF34:AK34"/>
    <mergeCell ref="AL35:BA35"/>
    <mergeCell ref="AL38:BA38"/>
    <mergeCell ref="A67:AE67"/>
    <mergeCell ref="AF67:AK67"/>
    <mergeCell ref="A31:AE31"/>
    <mergeCell ref="AF31:AK31"/>
    <mergeCell ref="A47:AE47"/>
    <mergeCell ref="AF47:AK47"/>
    <mergeCell ref="AF35:AK35"/>
    <mergeCell ref="A56:AE56"/>
    <mergeCell ref="A61:AE61"/>
    <mergeCell ref="AF61:AK61"/>
    <mergeCell ref="A62:AE62"/>
    <mergeCell ref="AF62:AK62"/>
    <mergeCell ref="A57:AE57"/>
    <mergeCell ref="AF57:AK57"/>
    <mergeCell ref="A59:AE59"/>
    <mergeCell ref="AF59:AK59"/>
    <mergeCell ref="A63:AE63"/>
    <mergeCell ref="AF63:AK63"/>
    <mergeCell ref="AF56:AK56"/>
    <mergeCell ref="A36:AE36"/>
    <mergeCell ref="AF36:AK36"/>
    <mergeCell ref="A37:AE37"/>
    <mergeCell ref="AF45:AK45"/>
    <mergeCell ref="A32:AE32"/>
    <mergeCell ref="A50:AE50"/>
    <mergeCell ref="AF50:AK50"/>
    <mergeCell ref="BX61:CE61"/>
    <mergeCell ref="CF61:CX61"/>
    <mergeCell ref="BX67:CE67"/>
    <mergeCell ref="CF67:CX67"/>
    <mergeCell ref="BX66:CE66"/>
    <mergeCell ref="BX63:CE63"/>
    <mergeCell ref="CF66:CX66"/>
    <mergeCell ref="CF63:CX63"/>
    <mergeCell ref="AL61:BA61"/>
    <mergeCell ref="BB61:BW61"/>
    <mergeCell ref="AL62:BA62"/>
    <mergeCell ref="BB62:BW62"/>
    <mergeCell ref="AL63:BA63"/>
    <mergeCell ref="BB63:BW63"/>
    <mergeCell ref="BX62:CE62"/>
    <mergeCell ref="CF62:CX62"/>
    <mergeCell ref="AL66:BA66"/>
    <mergeCell ref="BB66:BW66"/>
    <mergeCell ref="A66:AE66"/>
    <mergeCell ref="AF66:AK66"/>
    <mergeCell ref="AL67:BA67"/>
    <mergeCell ref="BB67:BW67"/>
    <mergeCell ref="AF19:AK19"/>
    <mergeCell ref="A20:AE20"/>
    <mergeCell ref="AF20:AK20"/>
    <mergeCell ref="A23:AE23"/>
    <mergeCell ref="AF23:AK23"/>
    <mergeCell ref="AL23:BA23"/>
    <mergeCell ref="A58:AE58"/>
    <mergeCell ref="AF58:AK58"/>
    <mergeCell ref="AL58:BA58"/>
    <mergeCell ref="A39:AE39"/>
    <mergeCell ref="AF39:AK39"/>
    <mergeCell ref="A48:AE48"/>
    <mergeCell ref="A46:AE46"/>
    <mergeCell ref="AF46:AK46"/>
    <mergeCell ref="A44:AE44"/>
    <mergeCell ref="AF44:AK44"/>
    <mergeCell ref="A45:AE45"/>
    <mergeCell ref="A40:AE40"/>
    <mergeCell ref="AF40:AK40"/>
    <mergeCell ref="A41:AE41"/>
    <mergeCell ref="AF41:AK41"/>
    <mergeCell ref="A42:AE42"/>
    <mergeCell ref="AF42:AK42"/>
    <mergeCell ref="A54:AE54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17:AE17"/>
    <mergeCell ref="AF17:AK17"/>
    <mergeCell ref="AL17:BA17"/>
    <mergeCell ref="A18:AE18"/>
    <mergeCell ref="AF18:AK18"/>
    <mergeCell ref="A19:AE19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H8:CY8"/>
    <mergeCell ref="CH9:CY9"/>
    <mergeCell ref="CC8:CF8"/>
    <mergeCell ref="A11:CR11"/>
    <mergeCell ref="A9:AF9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AF51:AK51"/>
    <mergeCell ref="AL51:BA51"/>
    <mergeCell ref="CF55:CX55"/>
    <mergeCell ref="AL55:BA55"/>
    <mergeCell ref="BB55:BW55"/>
    <mergeCell ref="CF60:CX60"/>
    <mergeCell ref="BX59:CE59"/>
    <mergeCell ref="CF59:CX59"/>
    <mergeCell ref="BX57:CE57"/>
    <mergeCell ref="BX58:CE58"/>
    <mergeCell ref="AL59:BA59"/>
    <mergeCell ref="BB59:BW59"/>
    <mergeCell ref="AL57:BA57"/>
    <mergeCell ref="AL56:BA56"/>
    <mergeCell ref="BB58:BW58"/>
    <mergeCell ref="CF58:CX58"/>
    <mergeCell ref="CF54:CX54"/>
    <mergeCell ref="AF54:AK54"/>
    <mergeCell ref="BB57:BW57"/>
    <mergeCell ref="BB51:BW51"/>
    <mergeCell ref="BB56:BW56"/>
    <mergeCell ref="AL54:BA54"/>
    <mergeCell ref="BB54:BW54"/>
    <mergeCell ref="AL53:BA53"/>
    <mergeCell ref="A60:AE60"/>
    <mergeCell ref="AF60:AK60"/>
    <mergeCell ref="AL60:BA60"/>
    <mergeCell ref="BB60:BW60"/>
    <mergeCell ref="A55:AE55"/>
    <mergeCell ref="AF55:AK55"/>
    <mergeCell ref="BX56:CE56"/>
    <mergeCell ref="BX60:CE60"/>
    <mergeCell ref="BX28:CE28"/>
    <mergeCell ref="BX30:CE30"/>
    <mergeCell ref="AF48:AK48"/>
    <mergeCell ref="BX49:CE49"/>
    <mergeCell ref="BX42:CE42"/>
    <mergeCell ref="BX47:CE47"/>
    <mergeCell ref="BX54:CE54"/>
    <mergeCell ref="BX55:CE55"/>
    <mergeCell ref="A43:AE43"/>
    <mergeCell ref="AF43:AK43"/>
    <mergeCell ref="A49:AE49"/>
    <mergeCell ref="AF49:AK49"/>
    <mergeCell ref="BX40:CE40"/>
    <mergeCell ref="BB37:BW37"/>
    <mergeCell ref="AL36:BA36"/>
    <mergeCell ref="BB36:BW36"/>
    <mergeCell ref="A28:AE28"/>
    <mergeCell ref="AF28:AK28"/>
    <mergeCell ref="AL28:BA28"/>
    <mergeCell ref="BB28:BW28"/>
    <mergeCell ref="A30:AE30"/>
    <mergeCell ref="AF30:AK30"/>
    <mergeCell ref="AL30:BA30"/>
    <mergeCell ref="A29:AE29"/>
    <mergeCell ref="AF29:AK29"/>
    <mergeCell ref="BB2:CX2"/>
    <mergeCell ref="AL52:BA52"/>
    <mergeCell ref="BB52:BW52"/>
    <mergeCell ref="BX32:CE32"/>
    <mergeCell ref="CF36:CX36"/>
    <mergeCell ref="CF38:CX38"/>
    <mergeCell ref="CF43:CX43"/>
    <mergeCell ref="AL32:BA32"/>
    <mergeCell ref="BB32:BW32"/>
    <mergeCell ref="BX35:CE35"/>
    <mergeCell ref="BB41:BW41"/>
    <mergeCell ref="AL31:BA31"/>
    <mergeCell ref="BB31:BW31"/>
    <mergeCell ref="BB27:BW27"/>
    <mergeCell ref="BX43:CE43"/>
    <mergeCell ref="BX46:CE46"/>
    <mergeCell ref="BB30:BW30"/>
    <mergeCell ref="BB35:BW35"/>
    <mergeCell ref="AL39:BA39"/>
    <mergeCell ref="BX39:CE39"/>
    <mergeCell ref="CF39:CX39"/>
    <mergeCell ref="BX38:CE38"/>
    <mergeCell ref="BX51:CE51"/>
    <mergeCell ref="CF51:CX51"/>
    <mergeCell ref="A64:AE64"/>
    <mergeCell ref="AF64:AK64"/>
    <mergeCell ref="AL64:BA64"/>
    <mergeCell ref="BB64:BW64"/>
    <mergeCell ref="BX64:CE64"/>
    <mergeCell ref="CF64:CX64"/>
    <mergeCell ref="A65:AE65"/>
    <mergeCell ref="AF65:AK65"/>
    <mergeCell ref="AL65:BA65"/>
    <mergeCell ref="BB65:BW65"/>
    <mergeCell ref="BX65:CE65"/>
    <mergeCell ref="CF65:CX65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2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55"/>
  <sheetViews>
    <sheetView view="pageBreakPreview" topLeftCell="A38" zoomScaleSheetLayoutView="100" workbookViewId="0">
      <selection activeCell="BK39" sqref="BK39:BV3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55</v>
      </c>
    </row>
    <row r="2" spans="1:129" ht="12.75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68" t="s">
        <v>152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 t="s">
        <v>153</v>
      </c>
      <c r="AF4" s="68"/>
      <c r="AG4" s="68"/>
      <c r="AH4" s="68"/>
      <c r="AI4" s="68"/>
      <c r="AJ4" s="68"/>
      <c r="AK4" s="68" t="s">
        <v>57</v>
      </c>
      <c r="AL4" s="68"/>
      <c r="AM4" s="68"/>
      <c r="AN4" s="68"/>
      <c r="AO4" s="68"/>
      <c r="AP4" s="68"/>
      <c r="AQ4" s="68"/>
      <c r="AR4" s="68"/>
      <c r="AS4" s="68"/>
      <c r="AT4" s="68" t="s">
        <v>154</v>
      </c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 t="s">
        <v>155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 t="s">
        <v>156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</row>
    <row r="5" spans="1:129" s="22" customFormat="1" ht="56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</row>
    <row r="6" spans="1:129" s="22" customFormat="1" ht="12.75">
      <c r="A6" s="78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>
        <v>2</v>
      </c>
      <c r="AF6" s="78"/>
      <c r="AG6" s="78"/>
      <c r="AH6" s="78"/>
      <c r="AI6" s="78"/>
      <c r="AJ6" s="78"/>
      <c r="AK6" s="78">
        <v>3</v>
      </c>
      <c r="AL6" s="78"/>
      <c r="AM6" s="78"/>
      <c r="AN6" s="78"/>
      <c r="AO6" s="78"/>
      <c r="AP6" s="78"/>
      <c r="AQ6" s="78"/>
      <c r="AR6" s="78"/>
      <c r="AS6" s="78"/>
      <c r="AT6" s="78">
        <v>4</v>
      </c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>
        <v>5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>
        <v>6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</row>
    <row r="7" spans="1:129" s="20" customFormat="1" ht="32.25" customHeight="1">
      <c r="A7" s="57" t="s">
        <v>95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42" t="s">
        <v>58</v>
      </c>
      <c r="AF7" s="142"/>
      <c r="AG7" s="142"/>
      <c r="AH7" s="142"/>
      <c r="AI7" s="142"/>
      <c r="AJ7" s="142"/>
      <c r="AK7" s="143" t="s">
        <v>59</v>
      </c>
      <c r="AL7" s="144"/>
      <c r="AM7" s="144"/>
      <c r="AN7" s="144"/>
      <c r="AO7" s="144"/>
      <c r="AP7" s="144"/>
      <c r="AQ7" s="144"/>
      <c r="AR7" s="144"/>
      <c r="AS7" s="145"/>
      <c r="AT7" s="146">
        <f>SUM(AT8:BJ50)</f>
        <v>23234100.309999999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>
        <f>SUM(BK8:BV49)</f>
        <v>4483404.91</v>
      </c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>
        <f>AT7-BK7</f>
        <v>18750695.399999999</v>
      </c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20">
        <f>BK7/AT7*100</f>
        <v>19.296658145485988</v>
      </c>
      <c r="CJ7" s="157"/>
      <c r="CK7" s="157"/>
      <c r="CL7" s="157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</row>
    <row r="8" spans="1:129" s="22" customFormat="1" ht="12.75">
      <c r="A8" s="139" t="s">
        <v>158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1"/>
      <c r="AE8" s="171">
        <v>200</v>
      </c>
      <c r="AF8" s="172"/>
      <c r="AG8" s="172"/>
      <c r="AH8" s="172"/>
      <c r="AI8" s="172"/>
      <c r="AJ8" s="173"/>
      <c r="AK8" s="177" t="s">
        <v>129</v>
      </c>
      <c r="AL8" s="178"/>
      <c r="AM8" s="178"/>
      <c r="AN8" s="178"/>
      <c r="AO8" s="178"/>
      <c r="AP8" s="178"/>
      <c r="AQ8" s="178"/>
      <c r="AR8" s="178"/>
      <c r="AS8" s="179"/>
      <c r="AT8" s="147">
        <v>722700</v>
      </c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9"/>
      <c r="BK8" s="147">
        <v>113998.92</v>
      </c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9"/>
      <c r="BW8" s="147">
        <f>AT8-BK8</f>
        <v>608701.07999999996</v>
      </c>
      <c r="BX8" s="148"/>
      <c r="BY8" s="148"/>
      <c r="BZ8" s="148"/>
      <c r="CA8" s="148"/>
      <c r="CB8" s="148"/>
      <c r="CC8" s="148"/>
      <c r="CD8" s="148"/>
      <c r="CE8" s="148"/>
      <c r="CF8" s="148"/>
      <c r="CG8" s="149"/>
    </row>
    <row r="9" spans="1:129" s="19" customFormat="1" ht="119.25" customHeight="1">
      <c r="A9" s="170" t="s">
        <v>128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4"/>
      <c r="AF9" s="175"/>
      <c r="AG9" s="175"/>
      <c r="AH9" s="175"/>
      <c r="AI9" s="175"/>
      <c r="AJ9" s="176"/>
      <c r="AK9" s="180"/>
      <c r="AL9" s="181"/>
      <c r="AM9" s="181"/>
      <c r="AN9" s="181"/>
      <c r="AO9" s="181"/>
      <c r="AP9" s="181"/>
      <c r="AQ9" s="181"/>
      <c r="AR9" s="181"/>
      <c r="AS9" s="182"/>
      <c r="AT9" s="150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2"/>
      <c r="BK9" s="150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2"/>
      <c r="BW9" s="150"/>
      <c r="BX9" s="151"/>
      <c r="BY9" s="151"/>
      <c r="BZ9" s="151"/>
      <c r="CA9" s="151"/>
      <c r="CB9" s="151"/>
      <c r="CC9" s="151"/>
      <c r="CD9" s="151"/>
      <c r="CE9" s="151"/>
      <c r="CF9" s="151"/>
      <c r="CG9" s="152"/>
      <c r="CH9" s="20">
        <f>BK8/AT8*100</f>
        <v>15.774030718140308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107" t="s">
        <v>130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7">
        <v>200</v>
      </c>
      <c r="AF10" s="127"/>
      <c r="AG10" s="127"/>
      <c r="AH10" s="127"/>
      <c r="AI10" s="127"/>
      <c r="AJ10" s="127"/>
      <c r="AK10" s="134" t="s">
        <v>131</v>
      </c>
      <c r="AL10" s="134"/>
      <c r="AM10" s="134"/>
      <c r="AN10" s="134"/>
      <c r="AO10" s="134"/>
      <c r="AP10" s="134"/>
      <c r="AQ10" s="134"/>
      <c r="AR10" s="134"/>
      <c r="AS10" s="134"/>
      <c r="AT10" s="125">
        <v>48800</v>
      </c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 t="s">
        <v>29</v>
      </c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>
        <f>AT10</f>
        <v>48800</v>
      </c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20" t="e">
        <f t="shared" ref="CH10:CH49" si="0">BK10/AT10*100</f>
        <v>#VALUE!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107" t="s">
        <v>132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27">
        <v>200</v>
      </c>
      <c r="AF11" s="127"/>
      <c r="AG11" s="127"/>
      <c r="AH11" s="127"/>
      <c r="AI11" s="127"/>
      <c r="AJ11" s="127"/>
      <c r="AK11" s="134" t="s">
        <v>2</v>
      </c>
      <c r="AL11" s="134"/>
      <c r="AM11" s="134"/>
      <c r="AN11" s="134"/>
      <c r="AO11" s="134"/>
      <c r="AP11" s="134"/>
      <c r="AQ11" s="134"/>
      <c r="AR11" s="134"/>
      <c r="AS11" s="134"/>
      <c r="AT11" s="125">
        <v>233000</v>
      </c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>
        <v>29936.93</v>
      </c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>
        <f>AT11-BK11</f>
        <v>203063.07</v>
      </c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20">
        <f t="shared" si="0"/>
        <v>12.848467811158798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107" t="s">
        <v>134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27">
        <v>200</v>
      </c>
      <c r="AF12" s="127"/>
      <c r="AG12" s="127"/>
      <c r="AH12" s="127"/>
      <c r="AI12" s="127"/>
      <c r="AJ12" s="127"/>
      <c r="AK12" s="134" t="s">
        <v>133</v>
      </c>
      <c r="AL12" s="134"/>
      <c r="AM12" s="134"/>
      <c r="AN12" s="134"/>
      <c r="AO12" s="134"/>
      <c r="AP12" s="134"/>
      <c r="AQ12" s="134"/>
      <c r="AR12" s="134"/>
      <c r="AS12" s="134"/>
      <c r="AT12" s="125">
        <v>99000</v>
      </c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>
        <v>14000</v>
      </c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>
        <f>AT12-BK12</f>
        <v>85000</v>
      </c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20">
        <f t="shared" si="0"/>
        <v>14.14141414141414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19" customFormat="1" ht="149.25" customHeight="1">
      <c r="A13" s="118" t="s">
        <v>135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  <c r="AD13" s="21"/>
      <c r="AE13" s="135">
        <v>200</v>
      </c>
      <c r="AF13" s="136"/>
      <c r="AG13" s="136"/>
      <c r="AH13" s="136"/>
      <c r="AI13" s="136"/>
      <c r="AJ13" s="137"/>
      <c r="AK13" s="183" t="s">
        <v>136</v>
      </c>
      <c r="AL13" s="184"/>
      <c r="AM13" s="184"/>
      <c r="AN13" s="184"/>
      <c r="AO13" s="184"/>
      <c r="AP13" s="184"/>
      <c r="AQ13" s="184"/>
      <c r="AR13" s="184"/>
      <c r="AS13" s="185"/>
      <c r="AT13" s="153">
        <v>16200</v>
      </c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5"/>
      <c r="BK13" s="153" t="s">
        <v>29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5"/>
      <c r="BW13" s="125">
        <f>AT13</f>
        <v>16200</v>
      </c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9" t="e">
        <f t="shared" si="0"/>
        <v>#VALUE!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118" t="s">
        <v>227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21"/>
      <c r="AE14" s="135">
        <v>200</v>
      </c>
      <c r="AF14" s="136"/>
      <c r="AG14" s="136"/>
      <c r="AH14" s="136"/>
      <c r="AI14" s="136"/>
      <c r="AJ14" s="137"/>
      <c r="AK14" s="183" t="s">
        <v>226</v>
      </c>
      <c r="AL14" s="184"/>
      <c r="AM14" s="184"/>
      <c r="AN14" s="184"/>
      <c r="AO14" s="184"/>
      <c r="AP14" s="184"/>
      <c r="AQ14" s="184"/>
      <c r="AR14" s="184"/>
      <c r="AS14" s="185"/>
      <c r="AT14" s="153">
        <v>21000</v>
      </c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5"/>
      <c r="BK14" s="153" t="s">
        <v>29</v>
      </c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5"/>
      <c r="BW14" s="125">
        <f>AT14</f>
        <v>21000</v>
      </c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107" t="s">
        <v>139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6">
        <v>200</v>
      </c>
      <c r="AF15" s="126"/>
      <c r="AG15" s="126"/>
      <c r="AH15" s="126"/>
      <c r="AI15" s="126"/>
      <c r="AJ15" s="126"/>
      <c r="AK15" s="134" t="s">
        <v>137</v>
      </c>
      <c r="AL15" s="134"/>
      <c r="AM15" s="134"/>
      <c r="AN15" s="134"/>
      <c r="AO15" s="134"/>
      <c r="AP15" s="134"/>
      <c r="AQ15" s="134"/>
      <c r="AR15" s="134"/>
      <c r="AS15" s="134"/>
      <c r="AT15" s="125">
        <v>3342700</v>
      </c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>
        <v>595594.94999999995</v>
      </c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>
        <f>AT15-BK15</f>
        <v>2747105.05</v>
      </c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20">
        <f t="shared" si="0"/>
        <v>17.817780536691892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107" t="s">
        <v>145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6">
        <v>200</v>
      </c>
      <c r="AF16" s="126"/>
      <c r="AG16" s="126"/>
      <c r="AH16" s="126"/>
      <c r="AI16" s="126"/>
      <c r="AJ16" s="126"/>
      <c r="AK16" s="134" t="s">
        <v>140</v>
      </c>
      <c r="AL16" s="134"/>
      <c r="AM16" s="134"/>
      <c r="AN16" s="134"/>
      <c r="AO16" s="134"/>
      <c r="AP16" s="134"/>
      <c r="AQ16" s="134"/>
      <c r="AR16" s="134"/>
      <c r="AS16" s="134"/>
      <c r="AT16" s="125">
        <v>294100</v>
      </c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 t="s">
        <v>29</v>
      </c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>
        <f>AT16</f>
        <v>294100</v>
      </c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20" t="e">
        <f t="shared" si="0"/>
        <v>#VALUE!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107" t="s">
        <v>141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6">
        <v>200</v>
      </c>
      <c r="AF17" s="126"/>
      <c r="AG17" s="126"/>
      <c r="AH17" s="126"/>
      <c r="AI17" s="126"/>
      <c r="AJ17" s="126"/>
      <c r="AK17" s="134" t="s">
        <v>142</v>
      </c>
      <c r="AL17" s="134"/>
      <c r="AM17" s="134"/>
      <c r="AN17" s="134"/>
      <c r="AO17" s="134"/>
      <c r="AP17" s="134"/>
      <c r="AQ17" s="134"/>
      <c r="AR17" s="134"/>
      <c r="AS17" s="134"/>
      <c r="AT17" s="125">
        <v>1090700</v>
      </c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>
        <v>153994.79999999999</v>
      </c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>
        <f>AT17-BK17</f>
        <v>936705.2</v>
      </c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20">
        <f t="shared" si="0"/>
        <v>14.118896121756668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107" t="s">
        <v>217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6">
        <v>200</v>
      </c>
      <c r="AF18" s="126"/>
      <c r="AG18" s="126"/>
      <c r="AH18" s="126"/>
      <c r="AI18" s="126"/>
      <c r="AJ18" s="126"/>
      <c r="AK18" s="134" t="s">
        <v>218</v>
      </c>
      <c r="AL18" s="134"/>
      <c r="AM18" s="134"/>
      <c r="AN18" s="134"/>
      <c r="AO18" s="134"/>
      <c r="AP18" s="134"/>
      <c r="AQ18" s="134"/>
      <c r="AR18" s="134"/>
      <c r="AS18" s="134"/>
      <c r="AT18" s="125">
        <v>1000</v>
      </c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 t="s">
        <v>29</v>
      </c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>
        <f>AT18</f>
        <v>1000</v>
      </c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107" t="s">
        <v>144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6">
        <v>200</v>
      </c>
      <c r="AF19" s="126"/>
      <c r="AG19" s="126"/>
      <c r="AH19" s="126"/>
      <c r="AI19" s="126"/>
      <c r="AJ19" s="126"/>
      <c r="AK19" s="134" t="s">
        <v>143</v>
      </c>
      <c r="AL19" s="134"/>
      <c r="AM19" s="134"/>
      <c r="AN19" s="134"/>
      <c r="AO19" s="134"/>
      <c r="AP19" s="134"/>
      <c r="AQ19" s="134"/>
      <c r="AR19" s="134"/>
      <c r="AS19" s="134"/>
      <c r="AT19" s="125">
        <v>1353700</v>
      </c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>
        <v>355017.37</v>
      </c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>
        <f>AT19-BK19</f>
        <v>998682.63</v>
      </c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20">
        <f t="shared" si="0"/>
        <v>26.22570510452833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107" t="s">
        <v>112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6">
        <v>200</v>
      </c>
      <c r="AF20" s="126"/>
      <c r="AG20" s="126"/>
      <c r="AH20" s="126"/>
      <c r="AI20" s="126"/>
      <c r="AJ20" s="126"/>
      <c r="AK20" s="134" t="s">
        <v>113</v>
      </c>
      <c r="AL20" s="134"/>
      <c r="AM20" s="134"/>
      <c r="AN20" s="134"/>
      <c r="AO20" s="134"/>
      <c r="AP20" s="134"/>
      <c r="AQ20" s="134"/>
      <c r="AR20" s="134"/>
      <c r="AS20" s="134"/>
      <c r="AT20" s="125">
        <v>135000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>
        <v>128778.76</v>
      </c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>
        <f>AT20-BK20</f>
        <v>6221.2400000000052</v>
      </c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20">
        <f t="shared" si="0"/>
        <v>95.391674074074075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107" t="s">
        <v>114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6">
        <v>200</v>
      </c>
      <c r="AF21" s="126"/>
      <c r="AG21" s="126"/>
      <c r="AH21" s="126"/>
      <c r="AI21" s="126"/>
      <c r="AJ21" s="126"/>
      <c r="AK21" s="134" t="s">
        <v>219</v>
      </c>
      <c r="AL21" s="134"/>
      <c r="AM21" s="134"/>
      <c r="AN21" s="134"/>
      <c r="AO21" s="134"/>
      <c r="AP21" s="134"/>
      <c r="AQ21" s="134"/>
      <c r="AR21" s="134"/>
      <c r="AS21" s="134"/>
      <c r="AT21" s="125">
        <v>15000</v>
      </c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>
        <v>8276.52</v>
      </c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>
        <f>AT21-BK21</f>
        <v>6723.48</v>
      </c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20">
        <f t="shared" si="0"/>
        <v>55.1768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68" t="s">
        <v>115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9">
        <v>200</v>
      </c>
      <c r="AF22" s="169"/>
      <c r="AG22" s="169"/>
      <c r="AH22" s="169"/>
      <c r="AI22" s="169"/>
      <c r="AJ22" s="169"/>
      <c r="AK22" s="132" t="s">
        <v>228</v>
      </c>
      <c r="AL22" s="132"/>
      <c r="AM22" s="132"/>
      <c r="AN22" s="132"/>
      <c r="AO22" s="132"/>
      <c r="AP22" s="132"/>
      <c r="AQ22" s="132"/>
      <c r="AR22" s="132"/>
      <c r="AS22" s="132"/>
      <c r="AT22" s="133">
        <v>200</v>
      </c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 t="s">
        <v>29</v>
      </c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>
        <f>AT22</f>
        <v>200</v>
      </c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28" t="e">
        <f t="shared" si="0"/>
        <v>#VALUE!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107" t="s">
        <v>116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7">
        <v>200</v>
      </c>
      <c r="AF23" s="127"/>
      <c r="AG23" s="127"/>
      <c r="AH23" s="127"/>
      <c r="AI23" s="127"/>
      <c r="AJ23" s="127"/>
      <c r="AK23" s="134" t="s">
        <v>117</v>
      </c>
      <c r="AL23" s="134"/>
      <c r="AM23" s="134"/>
      <c r="AN23" s="134"/>
      <c r="AO23" s="134"/>
      <c r="AP23" s="134"/>
      <c r="AQ23" s="134"/>
      <c r="AR23" s="134"/>
      <c r="AS23" s="134"/>
      <c r="AT23" s="125">
        <v>61300</v>
      </c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 t="s">
        <v>29</v>
      </c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>
        <f>AT23</f>
        <v>61300</v>
      </c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68" t="s">
        <v>138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33"/>
      <c r="AE24" s="186">
        <v>200</v>
      </c>
      <c r="AF24" s="186"/>
      <c r="AG24" s="186"/>
      <c r="AH24" s="186"/>
      <c r="AI24" s="186"/>
      <c r="AJ24" s="186"/>
      <c r="AK24" s="132" t="s">
        <v>229</v>
      </c>
      <c r="AL24" s="132"/>
      <c r="AM24" s="132"/>
      <c r="AN24" s="132"/>
      <c r="AO24" s="132"/>
      <c r="AP24" s="132"/>
      <c r="AQ24" s="132"/>
      <c r="AR24" s="132"/>
      <c r="AS24" s="132"/>
      <c r="AT24" s="133">
        <v>30000</v>
      </c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 t="s">
        <v>29</v>
      </c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>
        <f>AT24</f>
        <v>30000</v>
      </c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26" t="e">
        <f>BK24/AT24*100</f>
        <v>#VALUE!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107" t="s">
        <v>119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7">
        <v>200</v>
      </c>
      <c r="AF25" s="127"/>
      <c r="AG25" s="127"/>
      <c r="AH25" s="127"/>
      <c r="AI25" s="127"/>
      <c r="AJ25" s="127"/>
      <c r="AK25" s="134" t="s">
        <v>118</v>
      </c>
      <c r="AL25" s="134"/>
      <c r="AM25" s="134"/>
      <c r="AN25" s="134"/>
      <c r="AO25" s="134"/>
      <c r="AP25" s="134"/>
      <c r="AQ25" s="134"/>
      <c r="AR25" s="134"/>
      <c r="AS25" s="134"/>
      <c r="AT25" s="125">
        <v>33700</v>
      </c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>
        <v>33700</v>
      </c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 t="s">
        <v>29</v>
      </c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20">
        <f t="shared" si="0"/>
        <v>100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68" t="s">
        <v>223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28">
        <v>200</v>
      </c>
      <c r="AF26" s="128"/>
      <c r="AG26" s="128"/>
      <c r="AH26" s="128"/>
      <c r="AI26" s="128"/>
      <c r="AJ26" s="128"/>
      <c r="AK26" s="132" t="s">
        <v>222</v>
      </c>
      <c r="AL26" s="132"/>
      <c r="AM26" s="132"/>
      <c r="AN26" s="132"/>
      <c r="AO26" s="132"/>
      <c r="AP26" s="132"/>
      <c r="AQ26" s="132"/>
      <c r="AR26" s="132"/>
      <c r="AS26" s="132"/>
      <c r="AT26" s="133">
        <v>5000</v>
      </c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>
        <v>5000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 t="s">
        <v>29</v>
      </c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107" t="s">
        <v>121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27">
        <v>200</v>
      </c>
      <c r="AF27" s="127"/>
      <c r="AG27" s="127"/>
      <c r="AH27" s="127"/>
      <c r="AI27" s="127"/>
      <c r="AJ27" s="127"/>
      <c r="AK27" s="134" t="s">
        <v>120</v>
      </c>
      <c r="AL27" s="134"/>
      <c r="AM27" s="134"/>
      <c r="AN27" s="134"/>
      <c r="AO27" s="134"/>
      <c r="AP27" s="134"/>
      <c r="AQ27" s="134"/>
      <c r="AR27" s="134"/>
      <c r="AS27" s="134"/>
      <c r="AT27" s="125">
        <v>130000</v>
      </c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>
        <v>8560</v>
      </c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>
        <f>AT27-BK27</f>
        <v>121440</v>
      </c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20">
        <f t="shared" si="0"/>
        <v>6.5846153846153843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107" t="s">
        <v>123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21"/>
      <c r="AE28" s="126">
        <v>200</v>
      </c>
      <c r="AF28" s="126"/>
      <c r="AG28" s="126"/>
      <c r="AH28" s="126"/>
      <c r="AI28" s="126"/>
      <c r="AJ28" s="126"/>
      <c r="AK28" s="134" t="s">
        <v>122</v>
      </c>
      <c r="AL28" s="134"/>
      <c r="AM28" s="134"/>
      <c r="AN28" s="134"/>
      <c r="AO28" s="134"/>
      <c r="AP28" s="134"/>
      <c r="AQ28" s="134"/>
      <c r="AR28" s="134"/>
      <c r="AS28" s="134"/>
      <c r="AT28" s="125">
        <v>311500</v>
      </c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>
        <v>39884.76</v>
      </c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>
        <f>AT28-BK28</f>
        <v>271615.24</v>
      </c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20">
        <f t="shared" si="0"/>
        <v>12.804096308186196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107" t="s">
        <v>252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21"/>
      <c r="AE29" s="127">
        <v>200</v>
      </c>
      <c r="AF29" s="127"/>
      <c r="AG29" s="127"/>
      <c r="AH29" s="127"/>
      <c r="AI29" s="127"/>
      <c r="AJ29" s="127"/>
      <c r="AK29" s="134" t="s">
        <v>253</v>
      </c>
      <c r="AL29" s="134"/>
      <c r="AM29" s="134"/>
      <c r="AN29" s="134"/>
      <c r="AO29" s="134"/>
      <c r="AP29" s="134"/>
      <c r="AQ29" s="134"/>
      <c r="AR29" s="134"/>
      <c r="AS29" s="134"/>
      <c r="AT29" s="125">
        <v>111000</v>
      </c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>
        <v>21200</v>
      </c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>
        <f>AT29-BK29</f>
        <v>89800</v>
      </c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20">
        <f t="shared" ref="CH29" si="1">BK29/AT29*100</f>
        <v>19.099099099099099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19" customFormat="1" ht="121.5" customHeight="1">
      <c r="A30" s="107" t="s">
        <v>127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21"/>
      <c r="AE30" s="127">
        <v>200</v>
      </c>
      <c r="AF30" s="127"/>
      <c r="AG30" s="127"/>
      <c r="AH30" s="127"/>
      <c r="AI30" s="127"/>
      <c r="AJ30" s="127"/>
      <c r="AK30" s="134" t="s">
        <v>124</v>
      </c>
      <c r="AL30" s="134"/>
      <c r="AM30" s="134"/>
      <c r="AN30" s="134"/>
      <c r="AO30" s="134"/>
      <c r="AP30" s="134"/>
      <c r="AQ30" s="134"/>
      <c r="AR30" s="134"/>
      <c r="AS30" s="134"/>
      <c r="AT30" s="125">
        <v>349200</v>
      </c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>
        <v>62222.76</v>
      </c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>
        <f>AT30-BK30</f>
        <v>286977.24</v>
      </c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20">
        <f t="shared" si="0"/>
        <v>17.818659793814433</v>
      </c>
      <c r="CJ30" s="23"/>
      <c r="CK30" s="23"/>
      <c r="CL30" s="23"/>
      <c r="CM30" s="25"/>
      <c r="CN30" s="25"/>
      <c r="CO30" s="25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</row>
    <row r="31" spans="1:129" s="19" customFormat="1" ht="140.25" customHeight="1">
      <c r="A31" s="107" t="s">
        <v>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21"/>
      <c r="AE31" s="127">
        <v>200</v>
      </c>
      <c r="AF31" s="127"/>
      <c r="AG31" s="127"/>
      <c r="AH31" s="127"/>
      <c r="AI31" s="127"/>
      <c r="AJ31" s="127"/>
      <c r="AK31" s="134" t="s">
        <v>125</v>
      </c>
      <c r="AL31" s="134"/>
      <c r="AM31" s="134"/>
      <c r="AN31" s="134"/>
      <c r="AO31" s="134"/>
      <c r="AP31" s="134"/>
      <c r="AQ31" s="134"/>
      <c r="AR31" s="134"/>
      <c r="AS31" s="134"/>
      <c r="AT31" s="125">
        <v>105500</v>
      </c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>
        <v>15657.32</v>
      </c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>
        <f>AT31-BK31</f>
        <v>89842.68</v>
      </c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20">
        <f t="shared" si="0"/>
        <v>14.841061611374407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19" customFormat="1" ht="108" customHeight="1">
      <c r="A32" s="107" t="s">
        <v>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21"/>
      <c r="AE32" s="127">
        <v>200</v>
      </c>
      <c r="AF32" s="127"/>
      <c r="AG32" s="127"/>
      <c r="AH32" s="127"/>
      <c r="AI32" s="127"/>
      <c r="AJ32" s="127"/>
      <c r="AK32" s="134" t="s">
        <v>126</v>
      </c>
      <c r="AL32" s="134"/>
      <c r="AM32" s="134"/>
      <c r="AN32" s="134"/>
      <c r="AO32" s="134"/>
      <c r="AP32" s="134"/>
      <c r="AQ32" s="134"/>
      <c r="AR32" s="134"/>
      <c r="AS32" s="134"/>
      <c r="AT32" s="125">
        <v>65300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 t="s">
        <v>29</v>
      </c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>
        <f t="shared" ref="BW32:BW39" si="2">AT32</f>
        <v>65300</v>
      </c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20" t="e">
        <f t="shared" si="0"/>
        <v>#VALUE!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26" customFormat="1" ht="147" customHeight="1">
      <c r="A33" s="129" t="s">
        <v>237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  <c r="AD33" s="33"/>
      <c r="AE33" s="128">
        <v>200</v>
      </c>
      <c r="AF33" s="128"/>
      <c r="AG33" s="128"/>
      <c r="AH33" s="128"/>
      <c r="AI33" s="128"/>
      <c r="AJ33" s="128"/>
      <c r="AK33" s="132" t="s">
        <v>236</v>
      </c>
      <c r="AL33" s="132"/>
      <c r="AM33" s="132"/>
      <c r="AN33" s="132"/>
      <c r="AO33" s="132"/>
      <c r="AP33" s="132"/>
      <c r="AQ33" s="132"/>
      <c r="AR33" s="132"/>
      <c r="AS33" s="132"/>
      <c r="AT33" s="133">
        <v>5000</v>
      </c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 t="s">
        <v>29</v>
      </c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25">
        <f t="shared" si="2"/>
        <v>5000</v>
      </c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28" t="e">
        <f t="shared" si="0"/>
        <v>#VALUE!</v>
      </c>
      <c r="CJ33" s="29"/>
      <c r="CK33" s="29"/>
      <c r="CL33" s="29"/>
      <c r="CM33" s="30"/>
      <c r="CN33" s="30"/>
      <c r="CO33" s="30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</row>
    <row r="34" spans="1:129" s="26" customFormat="1" ht="153" customHeight="1">
      <c r="A34" s="129" t="s">
        <v>238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  <c r="AD34" s="33"/>
      <c r="AE34" s="128">
        <v>200</v>
      </c>
      <c r="AF34" s="128"/>
      <c r="AG34" s="128"/>
      <c r="AH34" s="128"/>
      <c r="AI34" s="128"/>
      <c r="AJ34" s="128"/>
      <c r="AK34" s="132" t="s">
        <v>242</v>
      </c>
      <c r="AL34" s="132"/>
      <c r="AM34" s="132"/>
      <c r="AN34" s="132"/>
      <c r="AO34" s="132"/>
      <c r="AP34" s="132"/>
      <c r="AQ34" s="132"/>
      <c r="AR34" s="132"/>
      <c r="AS34" s="132"/>
      <c r="AT34" s="133">
        <v>25900</v>
      </c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>
        <v>25860</v>
      </c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25">
        <f>AT34-BK34</f>
        <v>40</v>
      </c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28">
        <f t="shared" si="0"/>
        <v>99.845559845559848</v>
      </c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73.25" customHeight="1">
      <c r="A35" s="129" t="s">
        <v>239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1"/>
      <c r="AD35" s="33"/>
      <c r="AE35" s="128">
        <v>200</v>
      </c>
      <c r="AF35" s="128"/>
      <c r="AG35" s="128"/>
      <c r="AH35" s="128"/>
      <c r="AI35" s="128"/>
      <c r="AJ35" s="128"/>
      <c r="AK35" s="132" t="s">
        <v>243</v>
      </c>
      <c r="AL35" s="132"/>
      <c r="AM35" s="132"/>
      <c r="AN35" s="132"/>
      <c r="AO35" s="132"/>
      <c r="AP35" s="132"/>
      <c r="AQ35" s="132"/>
      <c r="AR35" s="132"/>
      <c r="AS35" s="132"/>
      <c r="AT35" s="133">
        <v>14100</v>
      </c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 t="s">
        <v>29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25">
        <f t="shared" si="2"/>
        <v>14100</v>
      </c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28"/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38.75" customHeight="1">
      <c r="A36" s="129" t="s">
        <v>240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1"/>
      <c r="AD36" s="33"/>
      <c r="AE36" s="128">
        <v>200</v>
      </c>
      <c r="AF36" s="128"/>
      <c r="AG36" s="128"/>
      <c r="AH36" s="128"/>
      <c r="AI36" s="128"/>
      <c r="AJ36" s="128"/>
      <c r="AK36" s="132" t="s">
        <v>5</v>
      </c>
      <c r="AL36" s="132"/>
      <c r="AM36" s="132"/>
      <c r="AN36" s="132"/>
      <c r="AO36" s="132"/>
      <c r="AP36" s="132"/>
      <c r="AQ36" s="132"/>
      <c r="AR36" s="132"/>
      <c r="AS36" s="132"/>
      <c r="AT36" s="133">
        <v>25300</v>
      </c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 t="s">
        <v>29</v>
      </c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25">
        <f t="shared" si="2"/>
        <v>25300</v>
      </c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.75" customHeight="1">
      <c r="A37" s="129" t="s">
        <v>241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  <c r="AD37" s="33"/>
      <c r="AE37" s="128">
        <v>200</v>
      </c>
      <c r="AF37" s="128"/>
      <c r="AG37" s="128"/>
      <c r="AH37" s="128"/>
      <c r="AI37" s="128"/>
      <c r="AJ37" s="128"/>
      <c r="AK37" s="132" t="s">
        <v>244</v>
      </c>
      <c r="AL37" s="132"/>
      <c r="AM37" s="132"/>
      <c r="AN37" s="132"/>
      <c r="AO37" s="132"/>
      <c r="AP37" s="132"/>
      <c r="AQ37" s="132"/>
      <c r="AR37" s="132"/>
      <c r="AS37" s="132"/>
      <c r="AT37" s="133">
        <v>37700</v>
      </c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 t="s">
        <v>29</v>
      </c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25">
        <f t="shared" si="2"/>
        <v>37700</v>
      </c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19" customFormat="1" ht="138" customHeight="1">
      <c r="A38" s="118" t="s">
        <v>7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20"/>
      <c r="AD38" s="21"/>
      <c r="AE38" s="127">
        <v>200</v>
      </c>
      <c r="AF38" s="127"/>
      <c r="AG38" s="127"/>
      <c r="AH38" s="127"/>
      <c r="AI38" s="127"/>
      <c r="AJ38" s="127"/>
      <c r="AK38" s="134" t="s">
        <v>6</v>
      </c>
      <c r="AL38" s="134"/>
      <c r="AM38" s="134"/>
      <c r="AN38" s="134"/>
      <c r="AO38" s="134"/>
      <c r="AP38" s="134"/>
      <c r="AQ38" s="134"/>
      <c r="AR38" s="134"/>
      <c r="AS38" s="134"/>
      <c r="AT38" s="125">
        <v>100000</v>
      </c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 t="s">
        <v>29</v>
      </c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>
        <f t="shared" si="2"/>
        <v>100000</v>
      </c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20" t="e">
        <f t="shared" si="0"/>
        <v>#VALUE!</v>
      </c>
      <c r="CJ38" s="23"/>
      <c r="CK38" s="23"/>
      <c r="CL38" s="23"/>
      <c r="CM38" s="25"/>
      <c r="CN38" s="25"/>
      <c r="CO38" s="25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</row>
    <row r="39" spans="1:129" s="26" customFormat="1" ht="180.75" customHeight="1">
      <c r="A39" s="129" t="s">
        <v>221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1"/>
      <c r="AD39" s="27"/>
      <c r="AE39" s="128">
        <v>200</v>
      </c>
      <c r="AF39" s="128"/>
      <c r="AG39" s="128"/>
      <c r="AH39" s="128"/>
      <c r="AI39" s="128"/>
      <c r="AJ39" s="128"/>
      <c r="AK39" s="132" t="s">
        <v>220</v>
      </c>
      <c r="AL39" s="132"/>
      <c r="AM39" s="132"/>
      <c r="AN39" s="132"/>
      <c r="AO39" s="132"/>
      <c r="AP39" s="132"/>
      <c r="AQ39" s="132"/>
      <c r="AR39" s="132"/>
      <c r="AS39" s="132"/>
      <c r="AT39" s="133">
        <v>32000</v>
      </c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 t="s">
        <v>29</v>
      </c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25">
        <f t="shared" si="2"/>
        <v>32000</v>
      </c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28" t="e">
        <f>BK39/AT39*100</f>
        <v>#VALUE!</v>
      </c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19" customFormat="1" ht="126" customHeight="1">
      <c r="A40" s="107" t="s">
        <v>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21"/>
      <c r="AE40" s="127">
        <v>200</v>
      </c>
      <c r="AF40" s="127"/>
      <c r="AG40" s="127"/>
      <c r="AH40" s="127"/>
      <c r="AI40" s="127"/>
      <c r="AJ40" s="127"/>
      <c r="AK40" s="134" t="s">
        <v>10</v>
      </c>
      <c r="AL40" s="134"/>
      <c r="AM40" s="134"/>
      <c r="AN40" s="134"/>
      <c r="AO40" s="134"/>
      <c r="AP40" s="134"/>
      <c r="AQ40" s="134"/>
      <c r="AR40" s="134"/>
      <c r="AS40" s="134"/>
      <c r="AT40" s="125">
        <v>4953000</v>
      </c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>
        <v>1024800.82</v>
      </c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>
        <f>AT40-BK40</f>
        <v>3928199.18</v>
      </c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20">
        <f t="shared" si="0"/>
        <v>20.690507167373308</v>
      </c>
      <c r="CJ40" s="23"/>
      <c r="CK40" s="23"/>
      <c r="CL40" s="23"/>
      <c r="CM40" s="25"/>
      <c r="CN40" s="25"/>
      <c r="CO40" s="25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</row>
    <row r="41" spans="1:129" s="19" customFormat="1" ht="126" customHeight="1">
      <c r="A41" s="107" t="s">
        <v>11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21"/>
      <c r="AE41" s="127">
        <v>200</v>
      </c>
      <c r="AF41" s="127"/>
      <c r="AG41" s="127"/>
      <c r="AH41" s="127"/>
      <c r="AI41" s="127"/>
      <c r="AJ41" s="127"/>
      <c r="AK41" s="134" t="s">
        <v>8</v>
      </c>
      <c r="AL41" s="134"/>
      <c r="AM41" s="134"/>
      <c r="AN41" s="134"/>
      <c r="AO41" s="134"/>
      <c r="AP41" s="134"/>
      <c r="AQ41" s="134"/>
      <c r="AR41" s="134"/>
      <c r="AS41" s="134"/>
      <c r="AT41" s="125">
        <v>3554700</v>
      </c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>
        <v>396453.58</v>
      </c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>
        <f>AT41-BK41</f>
        <v>3158246.42</v>
      </c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20">
        <f t="shared" si="0"/>
        <v>11.152940613835206</v>
      </c>
      <c r="CJ41" s="23"/>
      <c r="CK41" s="23"/>
      <c r="CL41" s="23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</row>
    <row r="42" spans="1:129" s="19" customFormat="1" ht="138.75" customHeight="1">
      <c r="A42" s="118" t="s">
        <v>14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20"/>
      <c r="AD42" s="21"/>
      <c r="AE42" s="127">
        <v>200</v>
      </c>
      <c r="AF42" s="127"/>
      <c r="AG42" s="127"/>
      <c r="AH42" s="127"/>
      <c r="AI42" s="127"/>
      <c r="AJ42" s="127"/>
      <c r="AK42" s="134" t="s">
        <v>12</v>
      </c>
      <c r="AL42" s="134"/>
      <c r="AM42" s="134"/>
      <c r="AN42" s="134"/>
      <c r="AO42" s="134"/>
      <c r="AP42" s="134"/>
      <c r="AQ42" s="134"/>
      <c r="AR42" s="134"/>
      <c r="AS42" s="134"/>
      <c r="AT42" s="125">
        <v>550000</v>
      </c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>
        <v>387989.8</v>
      </c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>
        <f>AT42-BK42</f>
        <v>162010.20000000001</v>
      </c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20">
        <f t="shared" si="0"/>
        <v>70.543599999999998</v>
      </c>
      <c r="CJ42" s="23"/>
      <c r="CK42" s="23"/>
      <c r="CL42" s="23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</row>
    <row r="43" spans="1:129" s="19" customFormat="1" ht="132.75" customHeight="1">
      <c r="A43" s="118" t="s">
        <v>15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20"/>
      <c r="AD43" s="21"/>
      <c r="AE43" s="127">
        <v>200</v>
      </c>
      <c r="AF43" s="127"/>
      <c r="AG43" s="127"/>
      <c r="AH43" s="127"/>
      <c r="AI43" s="127"/>
      <c r="AJ43" s="127"/>
      <c r="AK43" s="134" t="s">
        <v>13</v>
      </c>
      <c r="AL43" s="134"/>
      <c r="AM43" s="134"/>
      <c r="AN43" s="134"/>
      <c r="AO43" s="134"/>
      <c r="AP43" s="134"/>
      <c r="AQ43" s="134"/>
      <c r="AR43" s="134"/>
      <c r="AS43" s="134"/>
      <c r="AT43" s="125">
        <v>2682044.02</v>
      </c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>
        <v>431810.44</v>
      </c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>
        <f>AT43-BK43</f>
        <v>2250233.58</v>
      </c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20">
        <f>BK43/AT43*100</f>
        <v>16.100050438396607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50.75" customHeight="1">
      <c r="A44" s="118" t="s">
        <v>255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20"/>
      <c r="AD44" s="21"/>
      <c r="AE44" s="127">
        <v>200</v>
      </c>
      <c r="AF44" s="127"/>
      <c r="AG44" s="127"/>
      <c r="AH44" s="127"/>
      <c r="AI44" s="127"/>
      <c r="AJ44" s="127"/>
      <c r="AK44" s="134" t="s">
        <v>254</v>
      </c>
      <c r="AL44" s="134"/>
      <c r="AM44" s="134"/>
      <c r="AN44" s="134"/>
      <c r="AO44" s="134"/>
      <c r="AP44" s="134"/>
      <c r="AQ44" s="134"/>
      <c r="AR44" s="134"/>
      <c r="AS44" s="134"/>
      <c r="AT44" s="125">
        <v>4000</v>
      </c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>
        <v>3056</v>
      </c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>
        <f>AT44-BK44</f>
        <v>944</v>
      </c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20">
        <f>BK44/AT44*100</f>
        <v>76.400000000000006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52.25" customHeight="1">
      <c r="A45" s="118" t="s">
        <v>16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20"/>
      <c r="AD45" s="21"/>
      <c r="AE45" s="127">
        <v>200</v>
      </c>
      <c r="AF45" s="127"/>
      <c r="AG45" s="127"/>
      <c r="AH45" s="127"/>
      <c r="AI45" s="127"/>
      <c r="AJ45" s="127"/>
      <c r="AK45" s="134" t="s">
        <v>17</v>
      </c>
      <c r="AL45" s="134"/>
      <c r="AM45" s="134"/>
      <c r="AN45" s="134"/>
      <c r="AO45" s="134"/>
      <c r="AP45" s="134"/>
      <c r="AQ45" s="134"/>
      <c r="AR45" s="134"/>
      <c r="AS45" s="134"/>
      <c r="AT45" s="125">
        <v>30000</v>
      </c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>
        <v>1000</v>
      </c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>
        <f>AT45-BK45</f>
        <v>29000</v>
      </c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20">
        <f t="shared" si="0"/>
        <v>3.3333333333333335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50" customHeight="1">
      <c r="A46" s="118" t="s">
        <v>18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20"/>
      <c r="AD46" s="21"/>
      <c r="AE46" s="127">
        <v>200</v>
      </c>
      <c r="AF46" s="127"/>
      <c r="AG46" s="127"/>
      <c r="AH46" s="127"/>
      <c r="AI46" s="127"/>
      <c r="AJ46" s="127"/>
      <c r="AK46" s="134" t="s">
        <v>19</v>
      </c>
      <c r="AL46" s="134"/>
      <c r="AM46" s="134"/>
      <c r="AN46" s="134"/>
      <c r="AO46" s="134"/>
      <c r="AP46" s="134"/>
      <c r="AQ46" s="134"/>
      <c r="AR46" s="134"/>
      <c r="AS46" s="134"/>
      <c r="AT46" s="125">
        <v>1629300</v>
      </c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>
        <v>522042.78</v>
      </c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>
        <f>AT46-BK46</f>
        <v>1107257.22</v>
      </c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20">
        <f t="shared" si="0"/>
        <v>32.040924323329037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13.25" customHeight="1">
      <c r="A47" s="107" t="s">
        <v>20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21"/>
      <c r="AE47" s="127">
        <v>200</v>
      </c>
      <c r="AF47" s="127"/>
      <c r="AG47" s="127"/>
      <c r="AH47" s="127"/>
      <c r="AI47" s="127"/>
      <c r="AJ47" s="127"/>
      <c r="AK47" s="134" t="s">
        <v>21</v>
      </c>
      <c r="AL47" s="134"/>
      <c r="AM47" s="134"/>
      <c r="AN47" s="134"/>
      <c r="AO47" s="134"/>
      <c r="AP47" s="134"/>
      <c r="AQ47" s="134"/>
      <c r="AR47" s="134"/>
      <c r="AS47" s="134"/>
      <c r="AT47" s="125">
        <v>519000</v>
      </c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 t="s">
        <v>29</v>
      </c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>
        <f>AT47</f>
        <v>519000</v>
      </c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20" t="e">
        <f t="shared" si="0"/>
        <v>#VALUE!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64.25" customHeight="1">
      <c r="A48" s="107" t="s">
        <v>23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21"/>
      <c r="AE48" s="127">
        <v>200</v>
      </c>
      <c r="AF48" s="127"/>
      <c r="AG48" s="127"/>
      <c r="AH48" s="127"/>
      <c r="AI48" s="127"/>
      <c r="AJ48" s="127"/>
      <c r="AK48" s="134" t="s">
        <v>22</v>
      </c>
      <c r="AL48" s="134"/>
      <c r="AM48" s="134"/>
      <c r="AN48" s="134"/>
      <c r="AO48" s="134"/>
      <c r="AP48" s="134"/>
      <c r="AQ48" s="134"/>
      <c r="AR48" s="134"/>
      <c r="AS48" s="134"/>
      <c r="AT48" s="125">
        <v>204000</v>
      </c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>
        <v>29070.400000000001</v>
      </c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>
        <f>AT48-BK48</f>
        <v>174929.6</v>
      </c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20">
        <f t="shared" si="0"/>
        <v>14.250196078431374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26.75" customHeight="1">
      <c r="A49" s="107" t="s">
        <v>25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21"/>
      <c r="AE49" s="127">
        <v>200</v>
      </c>
      <c r="AF49" s="127"/>
      <c r="AG49" s="127"/>
      <c r="AH49" s="127"/>
      <c r="AI49" s="127"/>
      <c r="AJ49" s="127"/>
      <c r="AK49" s="134" t="s">
        <v>24</v>
      </c>
      <c r="AL49" s="134"/>
      <c r="AM49" s="134"/>
      <c r="AN49" s="134"/>
      <c r="AO49" s="134"/>
      <c r="AP49" s="134"/>
      <c r="AQ49" s="134"/>
      <c r="AR49" s="134"/>
      <c r="AS49" s="134"/>
      <c r="AT49" s="125">
        <v>157900</v>
      </c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>
        <v>75498</v>
      </c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>
        <f>AT49-BK49</f>
        <v>82402</v>
      </c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20">
        <f t="shared" si="0"/>
        <v>47.813806206459788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26.75" customHeight="1">
      <c r="A50" s="107" t="s">
        <v>25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21"/>
      <c r="AE50" s="127">
        <v>200</v>
      </c>
      <c r="AF50" s="127"/>
      <c r="AG50" s="127"/>
      <c r="AH50" s="127"/>
      <c r="AI50" s="127"/>
      <c r="AJ50" s="127"/>
      <c r="AK50" s="134" t="s">
        <v>245</v>
      </c>
      <c r="AL50" s="134"/>
      <c r="AM50" s="134"/>
      <c r="AN50" s="134"/>
      <c r="AO50" s="134"/>
      <c r="AP50" s="134"/>
      <c r="AQ50" s="134"/>
      <c r="AR50" s="134"/>
      <c r="AS50" s="134"/>
      <c r="AT50" s="125">
        <v>134556.29</v>
      </c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 t="s">
        <v>29</v>
      </c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>
        <f>AT50</f>
        <v>134556.29</v>
      </c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20" t="e">
        <f>BK50/AT50*100</f>
        <v>#VALUE!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62" customFormat="1" ht="16.5" customHeight="1" thickBot="1">
      <c r="A51" s="160" t="s">
        <v>231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</row>
    <row r="52" spans="1:129" s="22" customFormat="1" ht="25.35" customHeight="1" thickBot="1">
      <c r="A52" s="165" t="s">
        <v>165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7">
        <v>450</v>
      </c>
      <c r="AF52" s="167"/>
      <c r="AG52" s="167"/>
      <c r="AH52" s="167"/>
      <c r="AI52" s="167"/>
      <c r="AJ52" s="167"/>
      <c r="AK52" s="142" t="s">
        <v>59</v>
      </c>
      <c r="AL52" s="142"/>
      <c r="AM52" s="142"/>
      <c r="AN52" s="142"/>
      <c r="AO52" s="142"/>
      <c r="AP52" s="142"/>
      <c r="AQ52" s="142"/>
      <c r="AR52" s="142"/>
      <c r="AS52" s="142"/>
      <c r="AT52" s="166">
        <f>стр1!BB14-стр2!AT7</f>
        <v>-1993800.3099999987</v>
      </c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>
        <f>стр1!BX14-стр2!BK7</f>
        <v>754972.88999999966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46" t="s">
        <v>59</v>
      </c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22">
        <f>BK52/AT52*100</f>
        <v>-37.866023303005711</v>
      </c>
    </row>
    <row r="53" spans="1:129" ht="12.75" customHeight="1"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</row>
    <row r="55" spans="1:129" ht="12.75" customHeight="1">
      <c r="AQ55" s="158"/>
      <c r="AR55" s="158"/>
      <c r="BK55" s="159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</sheetData>
  <mergeCells count="285">
    <mergeCell ref="AE36:AJ36"/>
    <mergeCell ref="AK36:AS36"/>
    <mergeCell ref="A29:AC29"/>
    <mergeCell ref="AE29:AJ29"/>
    <mergeCell ref="AK29:AS29"/>
    <mergeCell ref="A35:AC35"/>
    <mergeCell ref="A36:AC36"/>
    <mergeCell ref="BW29:CG29"/>
    <mergeCell ref="AK35:AS35"/>
    <mergeCell ref="AT35:BJ35"/>
    <mergeCell ref="BK35:BV35"/>
    <mergeCell ref="BW35:CG35"/>
    <mergeCell ref="A34:AC34"/>
    <mergeCell ref="BK34:BV34"/>
    <mergeCell ref="AE34:AJ34"/>
    <mergeCell ref="AK34:AS34"/>
    <mergeCell ref="AT36:BJ36"/>
    <mergeCell ref="BK36:BV36"/>
    <mergeCell ref="BW36:CG36"/>
    <mergeCell ref="A44:AC44"/>
    <mergeCell ref="AE44:AJ44"/>
    <mergeCell ref="AK44:AS44"/>
    <mergeCell ref="AT44:BJ44"/>
    <mergeCell ref="BK44:BV44"/>
    <mergeCell ref="BW44:CG44"/>
    <mergeCell ref="AK37:AS37"/>
    <mergeCell ref="AT37:BJ37"/>
    <mergeCell ref="BK37:BV37"/>
    <mergeCell ref="BW37:CG37"/>
    <mergeCell ref="AK40:AS40"/>
    <mergeCell ref="AK38:AS38"/>
    <mergeCell ref="BK38:BV38"/>
    <mergeCell ref="BK40:BV40"/>
    <mergeCell ref="BK41:BV41"/>
    <mergeCell ref="AT41:BJ41"/>
    <mergeCell ref="A38:AC38"/>
    <mergeCell ref="A42:AC42"/>
    <mergeCell ref="BK43:BV43"/>
    <mergeCell ref="BK42:BV42"/>
    <mergeCell ref="BW39:CG39"/>
    <mergeCell ref="BK39:BV39"/>
    <mergeCell ref="BW42:CG42"/>
    <mergeCell ref="A24:AC24"/>
    <mergeCell ref="AE24:AJ24"/>
    <mergeCell ref="AK24:AS24"/>
    <mergeCell ref="AT24:BJ24"/>
    <mergeCell ref="AT32:BJ32"/>
    <mergeCell ref="AT31:BJ31"/>
    <mergeCell ref="BK26:BV26"/>
    <mergeCell ref="BW26:CG26"/>
    <mergeCell ref="BK32:BV32"/>
    <mergeCell ref="AT26:BJ26"/>
    <mergeCell ref="AK27:AS27"/>
    <mergeCell ref="AE26:AJ26"/>
    <mergeCell ref="A27:AD27"/>
    <mergeCell ref="AK28:AS28"/>
    <mergeCell ref="AK31:AS31"/>
    <mergeCell ref="AT29:BJ29"/>
    <mergeCell ref="AT22:BJ22"/>
    <mergeCell ref="A9:AD9"/>
    <mergeCell ref="AT13:BJ13"/>
    <mergeCell ref="AT15:BJ15"/>
    <mergeCell ref="BK13:BV13"/>
    <mergeCell ref="AE8:AJ9"/>
    <mergeCell ref="AK8:AS9"/>
    <mergeCell ref="AT8:BJ9"/>
    <mergeCell ref="AT12:BJ12"/>
    <mergeCell ref="A11:AD11"/>
    <mergeCell ref="AE11:AJ11"/>
    <mergeCell ref="AK13:AS13"/>
    <mergeCell ref="AK14:AS14"/>
    <mergeCell ref="AK15:AS15"/>
    <mergeCell ref="A12:AD12"/>
    <mergeCell ref="AE12:AJ12"/>
    <mergeCell ref="AK12:AS12"/>
    <mergeCell ref="A13:AC13"/>
    <mergeCell ref="AE13:AJ13"/>
    <mergeCell ref="A25:AD25"/>
    <mergeCell ref="AE31:AJ31"/>
    <mergeCell ref="A26:AD26"/>
    <mergeCell ref="AT34:BJ34"/>
    <mergeCell ref="AK32:AS32"/>
    <mergeCell ref="BK25:BV25"/>
    <mergeCell ref="BK28:BV28"/>
    <mergeCell ref="A31:AC31"/>
    <mergeCell ref="A32:AC32"/>
    <mergeCell ref="BK19:BV19"/>
    <mergeCell ref="BW48:CG48"/>
    <mergeCell ref="BK46:BV46"/>
    <mergeCell ref="BK23:BV23"/>
    <mergeCell ref="BW40:CG40"/>
    <mergeCell ref="BW45:CG45"/>
    <mergeCell ref="BW41:CG41"/>
    <mergeCell ref="BW47:CG47"/>
    <mergeCell ref="BW38:CG38"/>
    <mergeCell ref="BK45:BV45"/>
    <mergeCell ref="BW30:CG30"/>
    <mergeCell ref="BK48:BV48"/>
    <mergeCell ref="BK47:BV47"/>
    <mergeCell ref="BW22:CG22"/>
    <mergeCell ref="BW20:CG20"/>
    <mergeCell ref="BW31:CG31"/>
    <mergeCell ref="BK24:BV24"/>
    <mergeCell ref="BW24:CG24"/>
    <mergeCell ref="BW43:CG43"/>
    <mergeCell ref="BW46:CG46"/>
    <mergeCell ref="BW34:CG34"/>
    <mergeCell ref="AK45:AS45"/>
    <mergeCell ref="AK42:AS42"/>
    <mergeCell ref="AE38:AJ38"/>
    <mergeCell ref="AE45:AJ45"/>
    <mergeCell ref="AK39:AS39"/>
    <mergeCell ref="AT39:BJ39"/>
    <mergeCell ref="AK41:AS41"/>
    <mergeCell ref="AK49:AS49"/>
    <mergeCell ref="AK46:AS46"/>
    <mergeCell ref="AT49:BJ49"/>
    <mergeCell ref="AT45:BJ45"/>
    <mergeCell ref="AT43:BJ43"/>
    <mergeCell ref="AK47:AS47"/>
    <mergeCell ref="AE41:AJ41"/>
    <mergeCell ref="A50:AC50"/>
    <mergeCell ref="AE50:AJ50"/>
    <mergeCell ref="AK50:AS50"/>
    <mergeCell ref="AT50:BJ50"/>
    <mergeCell ref="BK50:BV50"/>
    <mergeCell ref="BW50:CG50"/>
    <mergeCell ref="AT52:BJ52"/>
    <mergeCell ref="AT48:BJ48"/>
    <mergeCell ref="AT47:BJ47"/>
    <mergeCell ref="A49:AC49"/>
    <mergeCell ref="AE49:AJ49"/>
    <mergeCell ref="BW49:CG49"/>
    <mergeCell ref="BK49:BV49"/>
    <mergeCell ref="AK48:AS48"/>
    <mergeCell ref="AE48:AJ48"/>
    <mergeCell ref="A47:AC47"/>
    <mergeCell ref="A48:AC48"/>
    <mergeCell ref="AE47:AJ47"/>
    <mergeCell ref="AQ55:AR55"/>
    <mergeCell ref="BK55:BV55"/>
    <mergeCell ref="BW52:CG52"/>
    <mergeCell ref="A51:XFD51"/>
    <mergeCell ref="BK53:BV53"/>
    <mergeCell ref="AT53:BJ53"/>
    <mergeCell ref="A52:AD52"/>
    <mergeCell ref="AK52:AS52"/>
    <mergeCell ref="BK52:BV52"/>
    <mergeCell ref="AE52:AJ52"/>
    <mergeCell ref="CM7:DY7"/>
    <mergeCell ref="BK7:BV7"/>
    <mergeCell ref="CJ7:CL7"/>
    <mergeCell ref="BW7:CG7"/>
    <mergeCell ref="BK12:BV12"/>
    <mergeCell ref="BW12:CG12"/>
    <mergeCell ref="BK29:BV29"/>
    <mergeCell ref="BK20:BV20"/>
    <mergeCell ref="BW33:CG33"/>
    <mergeCell ref="BW25:CG25"/>
    <mergeCell ref="BW19:CG19"/>
    <mergeCell ref="BW14:CG14"/>
    <mergeCell ref="BK33:BV33"/>
    <mergeCell ref="BW27:CG27"/>
    <mergeCell ref="BW28:CG28"/>
    <mergeCell ref="BW21:CG21"/>
    <mergeCell ref="BK21:BV21"/>
    <mergeCell ref="BK22:BV22"/>
    <mergeCell ref="BW23:CG23"/>
    <mergeCell ref="BK30:BV30"/>
    <mergeCell ref="BW32:CG32"/>
    <mergeCell ref="BK31:BV31"/>
    <mergeCell ref="BW18:CG18"/>
    <mergeCell ref="BK27:BV27"/>
    <mergeCell ref="BW17:CG17"/>
    <mergeCell ref="BK14:BV14"/>
    <mergeCell ref="BW16:CG16"/>
    <mergeCell ref="BK15:BV15"/>
    <mergeCell ref="BK16:BV16"/>
    <mergeCell ref="BK17:BV17"/>
    <mergeCell ref="BW15:CG15"/>
    <mergeCell ref="BW10:CG10"/>
    <mergeCell ref="AT14:BJ14"/>
    <mergeCell ref="BW13:CG13"/>
    <mergeCell ref="AT16:BJ16"/>
    <mergeCell ref="AK11:AS11"/>
    <mergeCell ref="BK6:BV6"/>
    <mergeCell ref="BW11:CG11"/>
    <mergeCell ref="BW8:CG9"/>
    <mergeCell ref="BK11:BV11"/>
    <mergeCell ref="BK10:BV10"/>
    <mergeCell ref="BK8:BV9"/>
    <mergeCell ref="AT11:BJ11"/>
    <mergeCell ref="AT6:BJ6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E7:AJ7"/>
    <mergeCell ref="AK7:AS7"/>
    <mergeCell ref="AT7:BJ7"/>
    <mergeCell ref="BW6:CG6"/>
    <mergeCell ref="A14:AC14"/>
    <mergeCell ref="A19:AD19"/>
    <mergeCell ref="AE30:AJ30"/>
    <mergeCell ref="AE19:AJ19"/>
    <mergeCell ref="AK30:AS30"/>
    <mergeCell ref="AT30:BJ30"/>
    <mergeCell ref="AT28:BJ28"/>
    <mergeCell ref="AE25:AJ25"/>
    <mergeCell ref="AT23:BJ23"/>
    <mergeCell ref="AT27:BJ27"/>
    <mergeCell ref="AE14:AJ14"/>
    <mergeCell ref="A15:AD15"/>
    <mergeCell ref="AE15:AJ15"/>
    <mergeCell ref="A16:AD16"/>
    <mergeCell ref="AE16:AJ16"/>
    <mergeCell ref="AK16:AS16"/>
    <mergeCell ref="AE17:AJ17"/>
    <mergeCell ref="A17:AD17"/>
    <mergeCell ref="A30:AC30"/>
    <mergeCell ref="AK25:AS25"/>
    <mergeCell ref="AT17:BJ17"/>
    <mergeCell ref="AT20:BJ20"/>
    <mergeCell ref="A22:AD22"/>
    <mergeCell ref="AE22:AJ22"/>
    <mergeCell ref="AE39:AJ39"/>
    <mergeCell ref="A43:AC43"/>
    <mergeCell ref="AE43:AJ43"/>
    <mergeCell ref="A41:AC41"/>
    <mergeCell ref="A18:AD18"/>
    <mergeCell ref="AE18:AJ18"/>
    <mergeCell ref="AT21:BJ21"/>
    <mergeCell ref="AK17:AS17"/>
    <mergeCell ref="AK21:AS21"/>
    <mergeCell ref="AK20:AS20"/>
    <mergeCell ref="AE28:AJ28"/>
    <mergeCell ref="AE32:AJ32"/>
    <mergeCell ref="A21:AD21"/>
    <mergeCell ref="A20:AD20"/>
    <mergeCell ref="AT25:BJ25"/>
    <mergeCell ref="A23:AD23"/>
    <mergeCell ref="AE23:AJ23"/>
    <mergeCell ref="AK23:AS23"/>
    <mergeCell ref="AK18:AS18"/>
    <mergeCell ref="AT18:BJ18"/>
    <mergeCell ref="AK19:AS19"/>
    <mergeCell ref="AT19:BJ19"/>
    <mergeCell ref="AK22:AS22"/>
    <mergeCell ref="A28:AC28"/>
    <mergeCell ref="BK18:BV18"/>
    <mergeCell ref="A46:AC46"/>
    <mergeCell ref="AE21:AJ21"/>
    <mergeCell ref="AE27:AJ27"/>
    <mergeCell ref="AE20:AJ20"/>
    <mergeCell ref="AE33:AJ33"/>
    <mergeCell ref="A40:AC40"/>
    <mergeCell ref="A33:AC33"/>
    <mergeCell ref="AE40:AJ40"/>
    <mergeCell ref="A37:AC37"/>
    <mergeCell ref="AK33:AS33"/>
    <mergeCell ref="AT33:BJ33"/>
    <mergeCell ref="AK26:AS26"/>
    <mergeCell ref="AE37:AJ37"/>
    <mergeCell ref="AE35:AJ35"/>
    <mergeCell ref="AT46:BJ46"/>
    <mergeCell ref="AT38:BJ38"/>
    <mergeCell ref="AK43:AS43"/>
    <mergeCell ref="AT42:BJ42"/>
    <mergeCell ref="AT40:BJ40"/>
    <mergeCell ref="A45:AC45"/>
    <mergeCell ref="A39:AC39"/>
    <mergeCell ref="AE46:AJ46"/>
    <mergeCell ref="AE42:AJ42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topLeftCell="A10" zoomScaleSheetLayoutView="100" workbookViewId="0">
      <selection activeCell="CO29" sqref="CO29:DD29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60</v>
      </c>
    </row>
    <row r="2" spans="1:108" s="8" customFormat="1" ht="25.5" customHeight="1">
      <c r="A2" s="187" t="s">
        <v>167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</row>
    <row r="3" spans="1:108" s="14" customFormat="1" ht="56.25" customHeight="1">
      <c r="A3" s="219" t="s">
        <v>152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 t="s">
        <v>153</v>
      </c>
      <c r="AC3" s="214"/>
      <c r="AD3" s="214"/>
      <c r="AE3" s="214"/>
      <c r="AF3" s="214"/>
      <c r="AG3" s="214"/>
      <c r="AH3" s="214" t="s">
        <v>168</v>
      </c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 t="s">
        <v>61</v>
      </c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 t="s">
        <v>155</v>
      </c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 t="s">
        <v>156</v>
      </c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20"/>
    </row>
    <row r="4" spans="1:108" s="9" customFormat="1" ht="12" customHeight="1" thickBot="1">
      <c r="A4" s="188">
        <v>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90">
        <v>2</v>
      </c>
      <c r="AC4" s="190"/>
      <c r="AD4" s="190"/>
      <c r="AE4" s="190"/>
      <c r="AF4" s="190"/>
      <c r="AG4" s="190"/>
      <c r="AH4" s="190">
        <v>3</v>
      </c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>
        <v>4</v>
      </c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>
        <v>5</v>
      </c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>
        <v>6</v>
      </c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1"/>
    </row>
    <row r="5" spans="1:108" s="15" customFormat="1" ht="23.25" customHeight="1">
      <c r="A5" s="221" t="s">
        <v>94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2"/>
      <c r="AB5" s="223" t="s">
        <v>62</v>
      </c>
      <c r="AC5" s="218"/>
      <c r="AD5" s="218"/>
      <c r="AE5" s="218"/>
      <c r="AF5" s="218"/>
      <c r="AG5" s="218"/>
      <c r="AH5" s="218" t="s">
        <v>169</v>
      </c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5">
        <f>BC28</f>
        <v>1993800.3099999987</v>
      </c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5">
        <f>BY28</f>
        <v>-754972.88999999966</v>
      </c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5">
        <f>BC5-BY5</f>
        <v>2748773.1999999983</v>
      </c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7"/>
    </row>
    <row r="6" spans="1:108" s="15" customFormat="1" ht="13.5" customHeight="1">
      <c r="A6" s="204" t="s">
        <v>158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94" t="s">
        <v>63</v>
      </c>
      <c r="AC6" s="195"/>
      <c r="AD6" s="195"/>
      <c r="AE6" s="195"/>
      <c r="AF6" s="195"/>
      <c r="AG6" s="196"/>
      <c r="AH6" s="200" t="s">
        <v>169</v>
      </c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6"/>
      <c r="BC6" s="206" t="s">
        <v>29</v>
      </c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8"/>
      <c r="BY6" s="206" t="s">
        <v>29</v>
      </c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8"/>
      <c r="CO6" s="206" t="s">
        <v>29</v>
      </c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24"/>
    </row>
    <row r="7" spans="1:108" ht="23.25" customHeight="1">
      <c r="A7" s="212" t="s">
        <v>170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3"/>
      <c r="AB7" s="197"/>
      <c r="AC7" s="198"/>
      <c r="AD7" s="198"/>
      <c r="AE7" s="198"/>
      <c r="AF7" s="198"/>
      <c r="AG7" s="199"/>
      <c r="AH7" s="201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1"/>
      <c r="BY7" s="209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1"/>
      <c r="CO7" s="209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25"/>
    </row>
    <row r="8" spans="1:108" ht="13.5" customHeight="1">
      <c r="A8" s="192" t="s">
        <v>64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3"/>
      <c r="AB8" s="194"/>
      <c r="AC8" s="195"/>
      <c r="AD8" s="195"/>
      <c r="AE8" s="195"/>
      <c r="AF8" s="195"/>
      <c r="AG8" s="196"/>
      <c r="AH8" s="200" t="s">
        <v>29</v>
      </c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6"/>
      <c r="BC8" s="206" t="s">
        <v>29</v>
      </c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8"/>
      <c r="BY8" s="206" t="s">
        <v>29</v>
      </c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8"/>
      <c r="CO8" s="206" t="s">
        <v>29</v>
      </c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24"/>
    </row>
    <row r="9" spans="1:108" ht="13.5" customHeight="1">
      <c r="A9" s="202" t="s">
        <v>29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3"/>
      <c r="AB9" s="197"/>
      <c r="AC9" s="198"/>
      <c r="AD9" s="198"/>
      <c r="AE9" s="198"/>
      <c r="AF9" s="198"/>
      <c r="AG9" s="199"/>
      <c r="AH9" s="201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9"/>
      <c r="BC9" s="209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1"/>
      <c r="BY9" s="209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1"/>
      <c r="CO9" s="209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25"/>
    </row>
    <row r="10" spans="1:108" ht="13.5" customHeight="1">
      <c r="A10" s="230" t="s">
        <v>29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B10" s="228"/>
      <c r="AC10" s="229"/>
      <c r="AD10" s="229"/>
      <c r="AE10" s="229"/>
      <c r="AF10" s="229"/>
      <c r="AG10" s="229"/>
      <c r="AH10" s="229" t="s">
        <v>29</v>
      </c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6" t="s">
        <v>29</v>
      </c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 t="s">
        <v>29</v>
      </c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 t="s">
        <v>29</v>
      </c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</row>
    <row r="11" spans="1:108" ht="13.5" customHeight="1">
      <c r="A11" s="230" t="s">
        <v>29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1"/>
      <c r="AB11" s="228"/>
      <c r="AC11" s="229"/>
      <c r="AD11" s="229"/>
      <c r="AE11" s="229"/>
      <c r="AF11" s="229"/>
      <c r="AG11" s="229"/>
      <c r="AH11" s="229" t="s">
        <v>29</v>
      </c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6" t="s">
        <v>29</v>
      </c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 t="s">
        <v>29</v>
      </c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 t="s">
        <v>29</v>
      </c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</row>
    <row r="12" spans="1:108" ht="13.5" customHeight="1">
      <c r="A12" s="230" t="s">
        <v>29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/>
      <c r="AB12" s="228"/>
      <c r="AC12" s="229"/>
      <c r="AD12" s="229"/>
      <c r="AE12" s="229"/>
      <c r="AF12" s="229"/>
      <c r="AG12" s="229"/>
      <c r="AH12" s="229" t="s">
        <v>29</v>
      </c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6" t="s">
        <v>29</v>
      </c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 t="s">
        <v>29</v>
      </c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 t="s">
        <v>29</v>
      </c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</row>
    <row r="13" spans="1:108" ht="13.5" customHeight="1">
      <c r="A13" s="230" t="s">
        <v>29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1"/>
      <c r="AB13" s="228"/>
      <c r="AC13" s="229"/>
      <c r="AD13" s="229"/>
      <c r="AE13" s="229"/>
      <c r="AF13" s="229"/>
      <c r="AG13" s="229"/>
      <c r="AH13" s="229" t="s">
        <v>29</v>
      </c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6" t="s">
        <v>29</v>
      </c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 t="s">
        <v>29</v>
      </c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 t="s">
        <v>29</v>
      </c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</row>
    <row r="14" spans="1:108" ht="13.5" customHeight="1">
      <c r="A14" s="230" t="s">
        <v>29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1"/>
      <c r="AB14" s="228"/>
      <c r="AC14" s="229"/>
      <c r="AD14" s="229"/>
      <c r="AE14" s="229"/>
      <c r="AF14" s="229"/>
      <c r="AG14" s="229"/>
      <c r="AH14" s="229" t="s">
        <v>29</v>
      </c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6" t="s">
        <v>29</v>
      </c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 t="s">
        <v>29</v>
      </c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 t="s">
        <v>29</v>
      </c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</row>
    <row r="15" spans="1:108" ht="13.5" customHeight="1">
      <c r="A15" s="230" t="s">
        <v>29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1"/>
      <c r="AB15" s="228"/>
      <c r="AC15" s="229"/>
      <c r="AD15" s="229"/>
      <c r="AE15" s="229"/>
      <c r="AF15" s="229"/>
      <c r="AG15" s="229"/>
      <c r="AH15" s="229" t="s">
        <v>29</v>
      </c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6" t="s">
        <v>29</v>
      </c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 t="s">
        <v>29</v>
      </c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 t="s">
        <v>29</v>
      </c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7"/>
    </row>
    <row r="16" spans="1:108" ht="13.5" customHeight="1">
      <c r="A16" s="230" t="s">
        <v>29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1"/>
      <c r="AB16" s="228"/>
      <c r="AC16" s="229"/>
      <c r="AD16" s="229"/>
      <c r="AE16" s="229"/>
      <c r="AF16" s="229"/>
      <c r="AG16" s="229"/>
      <c r="AH16" s="229" t="s">
        <v>29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6" t="s">
        <v>29</v>
      </c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 t="s">
        <v>29</v>
      </c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 t="s">
        <v>29</v>
      </c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</row>
    <row r="17" spans="1:108" ht="13.5" customHeight="1">
      <c r="A17" s="230" t="s">
        <v>29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1"/>
      <c r="AB17" s="228"/>
      <c r="AC17" s="229"/>
      <c r="AD17" s="229"/>
      <c r="AE17" s="229"/>
      <c r="AF17" s="229"/>
      <c r="AG17" s="229"/>
      <c r="AH17" s="229" t="s">
        <v>29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6" t="s">
        <v>29</v>
      </c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 t="s">
        <v>29</v>
      </c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 t="s">
        <v>29</v>
      </c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</row>
    <row r="18" spans="1:108" ht="13.5" customHeight="1">
      <c r="A18" s="230" t="s">
        <v>29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1"/>
      <c r="AB18" s="228"/>
      <c r="AC18" s="229"/>
      <c r="AD18" s="229"/>
      <c r="AE18" s="229"/>
      <c r="AF18" s="229"/>
      <c r="AG18" s="229"/>
      <c r="AH18" s="229" t="s">
        <v>29</v>
      </c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6" t="s">
        <v>29</v>
      </c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 t="s">
        <v>29</v>
      </c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 t="s">
        <v>29</v>
      </c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</row>
    <row r="19" spans="1:108" ht="13.5" customHeight="1">
      <c r="A19" s="230" t="s">
        <v>29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1"/>
      <c r="AB19" s="228"/>
      <c r="AC19" s="229"/>
      <c r="AD19" s="229"/>
      <c r="AE19" s="229"/>
      <c r="AF19" s="229"/>
      <c r="AG19" s="229"/>
      <c r="AH19" s="229" t="s">
        <v>29</v>
      </c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6" t="s">
        <v>29</v>
      </c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 t="s">
        <v>29</v>
      </c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 t="s">
        <v>29</v>
      </c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</row>
    <row r="20" spans="1:108" ht="13.5" customHeight="1">
      <c r="A20" s="230" t="s">
        <v>29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1"/>
      <c r="AB20" s="228"/>
      <c r="AC20" s="229"/>
      <c r="AD20" s="229"/>
      <c r="AE20" s="229"/>
      <c r="AF20" s="229"/>
      <c r="AG20" s="229"/>
      <c r="AH20" s="229" t="s">
        <v>29</v>
      </c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6" t="s">
        <v>29</v>
      </c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 t="s">
        <v>29</v>
      </c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 t="s">
        <v>29</v>
      </c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</row>
    <row r="21" spans="1:108" s="15" customFormat="1" ht="23.25" customHeight="1">
      <c r="A21" s="232" t="s">
        <v>171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3"/>
      <c r="AB21" s="228" t="s">
        <v>65</v>
      </c>
      <c r="AC21" s="229"/>
      <c r="AD21" s="229"/>
      <c r="AE21" s="229"/>
      <c r="AF21" s="229"/>
      <c r="AG21" s="229"/>
      <c r="AH21" s="229" t="s">
        <v>169</v>
      </c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6" t="s">
        <v>29</v>
      </c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 t="s">
        <v>29</v>
      </c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 t="s">
        <v>29</v>
      </c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7"/>
    </row>
    <row r="22" spans="1:108" s="15" customFormat="1" ht="12.75" customHeight="1">
      <c r="A22" s="204" t="s">
        <v>64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5"/>
      <c r="AB22" s="194"/>
      <c r="AC22" s="195"/>
      <c r="AD22" s="195"/>
      <c r="AE22" s="195"/>
      <c r="AF22" s="195"/>
      <c r="AG22" s="196"/>
      <c r="AH22" s="200" t="s">
        <v>29</v>
      </c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6"/>
      <c r="BC22" s="206" t="s">
        <v>29</v>
      </c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8"/>
      <c r="BY22" s="206" t="s">
        <v>29</v>
      </c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8"/>
      <c r="CO22" s="206" t="s">
        <v>29</v>
      </c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24"/>
    </row>
    <row r="23" spans="1:108" s="15" customFormat="1" ht="13.5" customHeight="1">
      <c r="A23" s="202" t="s">
        <v>29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3"/>
      <c r="AB23" s="197"/>
      <c r="AC23" s="198"/>
      <c r="AD23" s="198"/>
      <c r="AE23" s="198"/>
      <c r="AF23" s="198"/>
      <c r="AG23" s="199"/>
      <c r="AH23" s="201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9"/>
      <c r="BC23" s="209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1"/>
      <c r="BY23" s="209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1"/>
      <c r="CO23" s="209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25"/>
    </row>
    <row r="24" spans="1:108" s="15" customFormat="1" ht="13.5" customHeight="1">
      <c r="A24" s="230" t="s">
        <v>29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1"/>
      <c r="AB24" s="228"/>
      <c r="AC24" s="229"/>
      <c r="AD24" s="229"/>
      <c r="AE24" s="229"/>
      <c r="AF24" s="229"/>
      <c r="AG24" s="229"/>
      <c r="AH24" s="229" t="s">
        <v>29</v>
      </c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6" t="s">
        <v>29</v>
      </c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 t="s">
        <v>29</v>
      </c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 t="s">
        <v>29</v>
      </c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</row>
    <row r="25" spans="1:108" s="15" customFormat="1" ht="13.5" customHeight="1">
      <c r="A25" s="230" t="s">
        <v>29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1"/>
      <c r="AB25" s="228"/>
      <c r="AC25" s="229"/>
      <c r="AD25" s="229"/>
      <c r="AE25" s="229"/>
      <c r="AF25" s="229"/>
      <c r="AG25" s="229"/>
      <c r="AH25" s="229" t="s">
        <v>29</v>
      </c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6" t="s">
        <v>29</v>
      </c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 t="s">
        <v>29</v>
      </c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 t="s">
        <v>29</v>
      </c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</row>
    <row r="26" spans="1:108" s="15" customFormat="1" ht="13.5" customHeight="1">
      <c r="A26" s="230" t="s">
        <v>29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1"/>
      <c r="AB26" s="228"/>
      <c r="AC26" s="229"/>
      <c r="AD26" s="229"/>
      <c r="AE26" s="229"/>
      <c r="AF26" s="229"/>
      <c r="AG26" s="229"/>
      <c r="AH26" s="229" t="s">
        <v>29</v>
      </c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6" t="s">
        <v>29</v>
      </c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 t="s">
        <v>29</v>
      </c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 t="s">
        <v>29</v>
      </c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</row>
    <row r="27" spans="1:108" s="15" customFormat="1" ht="13.5" customHeight="1">
      <c r="A27" s="230" t="s">
        <v>29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1"/>
      <c r="AB27" s="228"/>
      <c r="AC27" s="229"/>
      <c r="AD27" s="229"/>
      <c r="AE27" s="229"/>
      <c r="AF27" s="229"/>
      <c r="AG27" s="229"/>
      <c r="AH27" s="229" t="s">
        <v>29</v>
      </c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6" t="s">
        <v>29</v>
      </c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 t="s">
        <v>29</v>
      </c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 t="s">
        <v>29</v>
      </c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</row>
    <row r="28" spans="1:108" s="15" customFormat="1" ht="13.5" customHeight="1">
      <c r="A28" s="234" t="s">
        <v>66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5"/>
      <c r="AB28" s="228" t="s">
        <v>67</v>
      </c>
      <c r="AC28" s="229"/>
      <c r="AD28" s="229"/>
      <c r="AE28" s="229"/>
      <c r="AF28" s="229"/>
      <c r="AG28" s="229"/>
      <c r="AH28" s="229" t="s">
        <v>68</v>
      </c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36">
        <f>BC29+BC31</f>
        <v>1993800.3099999987</v>
      </c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36">
        <f>BY29+BY31</f>
        <v>-754972.88999999966</v>
      </c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36">
        <f>BC28-BY28</f>
        <v>2748773.1999999983</v>
      </c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</row>
    <row r="29" spans="1:108" s="15" customFormat="1" ht="23.25" customHeight="1">
      <c r="A29" s="232" t="s">
        <v>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3"/>
      <c r="AB29" s="228" t="s">
        <v>69</v>
      </c>
      <c r="AC29" s="229"/>
      <c r="AD29" s="229"/>
      <c r="AE29" s="229"/>
      <c r="AF29" s="229"/>
      <c r="AG29" s="229"/>
      <c r="AH29" s="229" t="s">
        <v>70</v>
      </c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36">
        <f>-стр1!BB14</f>
        <v>-21240300</v>
      </c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36">
        <v>-5251327.37</v>
      </c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 t="s">
        <v>59</v>
      </c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</row>
    <row r="30" spans="1:108" s="15" customFormat="1" ht="13.5" customHeight="1">
      <c r="A30" s="230" t="s">
        <v>29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1"/>
      <c r="AB30" s="228"/>
      <c r="AC30" s="229"/>
      <c r="AD30" s="229"/>
      <c r="AE30" s="229"/>
      <c r="AF30" s="229"/>
      <c r="AG30" s="229"/>
      <c r="AH30" s="229" t="s">
        <v>29</v>
      </c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6" t="s">
        <v>29</v>
      </c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 t="s">
        <v>29</v>
      </c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 t="s">
        <v>59</v>
      </c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</row>
    <row r="31" spans="1:108" s="15" customFormat="1" ht="23.25" customHeight="1">
      <c r="A31" s="245" t="s">
        <v>1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28" t="s">
        <v>71</v>
      </c>
      <c r="AC31" s="229"/>
      <c r="AD31" s="229"/>
      <c r="AE31" s="229"/>
      <c r="AF31" s="229"/>
      <c r="AG31" s="229"/>
      <c r="AH31" s="229" t="s">
        <v>72</v>
      </c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36">
        <f>стр2!AT7</f>
        <v>23234100.309999999</v>
      </c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36">
        <v>4496354.4800000004</v>
      </c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 t="s">
        <v>59</v>
      </c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</row>
    <row r="32" spans="1:108" ht="14.25" customHeight="1" thickBot="1">
      <c r="A32" s="241" t="s">
        <v>29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2"/>
      <c r="AB32" s="243"/>
      <c r="AC32" s="244"/>
      <c r="AD32" s="244"/>
      <c r="AE32" s="244"/>
      <c r="AF32" s="244"/>
      <c r="AG32" s="244"/>
      <c r="AH32" s="244" t="s">
        <v>29</v>
      </c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37" t="s">
        <v>29</v>
      </c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 t="s">
        <v>29</v>
      </c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 t="s">
        <v>59</v>
      </c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8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73</v>
      </c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I35" s="240" t="s">
        <v>146</v>
      </c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</row>
    <row r="36" spans="1:108" s="1" customFormat="1" ht="12.75">
      <c r="O36" s="249" t="s">
        <v>74</v>
      </c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I36" s="249" t="s">
        <v>75</v>
      </c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</row>
    <row r="37" spans="1:108" s="1" customFormat="1" ht="20.25" customHeight="1"/>
    <row r="38" spans="1:108" s="1" customFormat="1" ht="12.75">
      <c r="A38" s="1" t="s">
        <v>76</v>
      </c>
    </row>
    <row r="39" spans="1:108" s="1" customFormat="1" ht="12.75">
      <c r="A39" s="1" t="s">
        <v>77</v>
      </c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U39" s="240" t="s">
        <v>78</v>
      </c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</row>
    <row r="40" spans="1:108" s="1" customFormat="1" ht="12.75">
      <c r="AA40" s="249" t="s">
        <v>74</v>
      </c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U40" s="249" t="s">
        <v>75</v>
      </c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</row>
    <row r="41" spans="1:108" s="1" customFormat="1" ht="20.100000000000001" customHeight="1"/>
    <row r="42" spans="1:108" s="1" customFormat="1" ht="12.75">
      <c r="A42" s="1" t="s">
        <v>79</v>
      </c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N42" s="240" t="s">
        <v>80</v>
      </c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</row>
    <row r="43" spans="1:108" s="1" customFormat="1" ht="12.75">
      <c r="T43" s="249" t="s">
        <v>74</v>
      </c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N43" s="249" t="s">
        <v>75</v>
      </c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</row>
    <row r="44" spans="1:108" s="1" customFormat="1" ht="20.100000000000001" customHeight="1"/>
    <row r="45" spans="1:108" s="1" customFormat="1" ht="12.75">
      <c r="A45" s="248" t="s">
        <v>81</v>
      </c>
      <c r="B45" s="248"/>
      <c r="C45" s="181" t="s">
        <v>263</v>
      </c>
      <c r="D45" s="181"/>
      <c r="E45" s="181"/>
      <c r="F45" s="181"/>
      <c r="G45" s="181"/>
      <c r="H45" s="251" t="s">
        <v>81</v>
      </c>
      <c r="I45" s="251"/>
      <c r="J45" s="247" t="s">
        <v>261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8">
        <v>2017</v>
      </c>
      <c r="AD45" s="248"/>
      <c r="AE45" s="248"/>
      <c r="AF45" s="248"/>
      <c r="AG45" s="248"/>
      <c r="AH45" s="250"/>
      <c r="AI45" s="250"/>
      <c r="AJ45" s="11"/>
      <c r="AK45" s="1" t="s">
        <v>82</v>
      </c>
    </row>
    <row r="46" spans="1:108" s="1" customFormat="1" ht="12.75">
      <c r="J46" s="11"/>
    </row>
    <row r="47" spans="1:108" s="1" customFormat="1" ht="12.75"/>
  </sheetData>
  <mergeCells count="184"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2017-05-04T13:21:20Z</cp:lastPrinted>
  <dcterms:created xsi:type="dcterms:W3CDTF">2010-02-04T12:03:32Z</dcterms:created>
  <dcterms:modified xsi:type="dcterms:W3CDTF">2017-05-04T13:21:58Z</dcterms:modified>
</cp:coreProperties>
</file>