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1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'стр1'!$A$1:$DA$66</definedName>
    <definedName name="_xlnm.Print_Area" localSheetId="1">'стр2'!$A$1:$CG$51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<sst xmlns="http://schemas.openxmlformats.org/spreadsheetml/2006/main" count="483" uniqueCount="254">
  <si>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</si>
  <si>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</si>
  <si>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</si>
  <si>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</si>
  <si>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</si>
  <si>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</si>
  <si>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</si>
  <si>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Расходы на ремонт и обслуживание объектов газоснабжения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</si>
  <si>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</si>
  <si>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</si>
  <si>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</si>
  <si>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</si>
  <si>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</si>
  <si>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</si>
  <si>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</si>
  <si>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</si>
  <si>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</si>
  <si>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</si>
  <si>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</si>
  <si>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</si>
  <si>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</si>
  <si>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</si>
  <si>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</si>
  <si>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</si>
  <si>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</si>
  <si>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</si>
  <si>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</si>
  <si>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</si>
  <si>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</si>
  <si>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</si>
  <si>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</si>
  <si>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</si>
  <si>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</si>
  <si>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</si>
  <si>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</si>
  <si>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</si>
  <si>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</si>
  <si>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</si>
  <si>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</si>
  <si>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</si>
  <si>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</si>
  <si>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</si>
  <si>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</si>
  <si>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</si>
  <si>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</si>
  <si>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</si>
  <si>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</si>
  <si>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</si>
  <si>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</si>
  <si>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</si>
  <si>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</si>
  <si>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</si>
  <si>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</si>
  <si>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</si>
  <si>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</si>
  <si>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</si>
  <si>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</si>
  <si>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</si>
  <si>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</si>
  <si>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</si>
  <si>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</si>
  <si>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</si>
  <si>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</si>
  <si>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</si>
  <si>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</si>
  <si>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</si>
  <si>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</si>
  <si>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</si>
  <si>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</si>
  <si>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</si>
  <si>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</si>
  <si>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</si>
  <si>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</si>
  <si>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</si>
  <si>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</si>
  <si>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</si>
  <si>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</si>
  <si>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</si>
  <si>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</si>
  <si>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</si>
  <si>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</si>
  <si>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</si>
  <si>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</si>
  <si>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</si>
  <si>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</si>
  <si>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</si>
  <si>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</si>
  <si>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</si>
  <si>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</si>
  <si>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</si>
  <si>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</si>
  <si>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</si>
  <si>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</si>
  <si>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</si>
  <si>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</si>
  <si>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</si>
  <si>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</si>
  <si>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</si>
  <si>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</si>
  <si>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</si>
  <si>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</si>
  <si>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</si>
  <si>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</si>
  <si>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</si>
  <si>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</si>
  <si>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</si>
  <si>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</si>
  <si>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</si>
  <si>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</si>
  <si>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</si>
  <si>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</si>
  <si>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</si>
  <si>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</si>
  <si>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</si>
  <si>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</si>
  <si>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</si>
  <si>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</si>
  <si>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</si>
  <si>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</si>
  <si>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</si>
  <si>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</si>
  <si>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</si>
  <si>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</si>
  <si>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</si>
  <si>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</si>
  <si>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</si>
  <si>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</si>
  <si>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</si>
  <si>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</si>
  <si>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</si>
  <si>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</si>
  <si>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</si>
  <si>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</si>
  <si>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</si>
  <si>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</si>
  <si>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</si>
  <si>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</si>
  <si>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</si>
  <si>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</si>
  <si>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</si>
  <si>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Песчанокопского сельского поселения 
«Экономическое развитие и инновационная экономика» (Прочая закупка товаров, работ и услуг для обеспечения государственных (муниципальных) нужд)</t>
  </si>
  <si>
    <t>951 0104 0720028100 244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</si>
  <si>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</si>
  <si>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</si>
  <si>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</si>
  <si>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</si>
  <si>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</si>
  <si>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</si>
  <si>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</si>
  <si>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</si>
  <si>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</si>
  <si>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</si>
  <si>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</si>
  <si>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</si>
  <si>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</si>
  <si>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</si>
  <si>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</si>
  <si>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</si>
  <si>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</si>
  <si>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</si>
  <si>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</si>
  <si>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</si>
  <si>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</si>
  <si>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</si>
  <si>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</si>
  <si>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</si>
  <si>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</si>
  <si>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</si>
  <si>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</si>
  <si>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</si>
  <si>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</si>
  <si>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</si>
  <si>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</si>
  <si>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</si>
  <si>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</si>
  <si>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</si>
  <si>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</si>
  <si>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</si>
  <si>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</si>
  <si>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</si>
  <si>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</si>
  <si>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</si>
  <si>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</si>
  <si>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</si>
  <si>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</si>
  <si>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</si>
  <si>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</si>
  <si>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</si>
  <si>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</si>
  <si>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</si>
  <si>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</si>
  <si>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</si>
  <si>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</si>
  <si>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</si>
  <si>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</si>
  <si>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</si>
  <si>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</si>
  <si>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</si>
  <si>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</si>
  <si>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</si>
  <si>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</si>
  <si>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</si>
  <si>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</si>
  <si>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</si>
  <si>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</si>
  <si>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</si>
  <si>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</si>
  <si>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</si>
  <si>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</si>
  <si>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</si>
  <si>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</si>
  <si>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</si>
  <si>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</si>
  <si>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</si>
  <si>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</si>
  <si>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</si>
  <si>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</si>
  <si>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</si>
  <si>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</si>
  <si>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</si>
  <si>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</si>
  <si>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</si>
  <si>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</si>
  <si>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</si>
  <si>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</si>
  <si>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</si>
  <si>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</si>
  <si>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</si>
  <si>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</si>
  <si>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</si>
  <si>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</si>
  <si>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</si>
  <si>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</si>
  <si>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</si>
  <si>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>951 0113 1510028490 853</t>
  </si>
  <si>
    <t>182 1 01 02010 01 4000 110</t>
  </si>
  <si>
    <t xml:space="preserve">    </t>
  </si>
  <si>
    <t>2017 г.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</si>
  <si>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</si>
  <si>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</si>
  <si>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</si>
  <si>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</si>
  <si>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</si>
  <si>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</si>
  <si>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</si>
  <si>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</si>
  <si>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</si>
  <si>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</si>
  <si>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</si>
  <si>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</si>
  <si>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951 1403 9990087010 540</t>
  </si>
  <si>
    <t>февраля</t>
  </si>
  <si>
    <t>03</t>
  </si>
  <si>
    <t>01.02.2017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</si>
</sst>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1" fillId="34" borderId="11" xfId="0" applyFont="1" applyFill="1" applyBorder="1" applyAlignment="1">
      <alignment horizontal="left"/>
    </xf>
    <xf numFmtId="168" fontId="1" fillId="0" borderId="12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168" fontId="5" fillId="0" borderId="12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168" fontId="1" fillId="34" borderId="12" xfId="0" applyNumberFormat="1" applyFont="1" applyFill="1" applyBorder="1" applyAlignment="1">
      <alignment horizontal="left" vertical="center" wrapText="1"/>
    </xf>
    <xf numFmtId="168" fontId="1" fillId="34" borderId="13" xfId="0" applyNumberFormat="1" applyFont="1" applyFill="1" applyBorder="1" applyAlignment="1">
      <alignment horizontal="left" vertical="center" wrapText="1"/>
    </xf>
    <xf numFmtId="168" fontId="1" fillId="34" borderId="14" xfId="0" applyNumberFormat="1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1" fontId="1" fillId="34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left" wrapText="1" indent="2"/>
    </xf>
    <xf numFmtId="0" fontId="2" fillId="0" borderId="50" xfId="0" applyFont="1" applyBorder="1" applyAlignment="1">
      <alignment horizontal="left" wrapText="1" indent="2"/>
    </xf>
    <xf numFmtId="49" fontId="2" fillId="0" borderId="5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4" fontId="2" fillId="0" borderId="55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49" fontId="2" fillId="0" borderId="61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63" xfId="0" applyFont="1" applyBorder="1" applyAlignment="1">
      <alignment horizontal="left" vertical="center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zoomScaleSheetLayoutView="100" zoomScalePageLayoutView="0" workbookViewId="0" topLeftCell="A36">
      <selection activeCell="BX44" sqref="BX44:CE44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9.6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117" t="s">
        <v>211</v>
      </c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</row>
    <row r="3" spans="20:103" s="2" customFormat="1" ht="15" customHeight="1">
      <c r="T3" s="3" t="s">
        <v>183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13" t="s">
        <v>184</v>
      </c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17" t="s">
        <v>171</v>
      </c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H4" s="114" t="s">
        <v>185</v>
      </c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182</v>
      </c>
      <c r="AC5" s="2"/>
      <c r="AD5" s="2"/>
      <c r="AE5" s="2"/>
      <c r="AF5" s="2"/>
      <c r="AG5" s="2"/>
      <c r="AH5" s="2"/>
      <c r="AI5" s="2"/>
      <c r="AJ5" s="2"/>
      <c r="AK5" s="118" t="s">
        <v>186</v>
      </c>
      <c r="AL5" s="118"/>
      <c r="AM5" s="118"/>
      <c r="AN5" s="118"/>
      <c r="AO5" s="118"/>
      <c r="AP5" s="118"/>
      <c r="AQ5" s="118"/>
      <c r="AR5" s="115" t="s">
        <v>251</v>
      </c>
      <c r="AS5" s="115"/>
      <c r="AT5" s="115"/>
      <c r="AU5" s="115"/>
      <c r="AV5" s="115"/>
      <c r="AW5" s="115"/>
      <c r="AX5" s="115"/>
      <c r="AY5" s="115"/>
      <c r="AZ5" s="115"/>
      <c r="BA5" s="115"/>
      <c r="BB5" s="12" t="s">
        <v>237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19">
        <v>20</v>
      </c>
      <c r="BQ5" s="119"/>
      <c r="BR5" s="119"/>
      <c r="BS5" s="119"/>
      <c r="BT5" s="116"/>
      <c r="BU5" s="116"/>
      <c r="BV5" s="116"/>
      <c r="BW5" s="2" t="s">
        <v>187</v>
      </c>
      <c r="BX5" s="2"/>
      <c r="BY5" s="2"/>
      <c r="BZ5" s="2"/>
      <c r="CA5" s="2"/>
      <c r="CB5" s="2"/>
      <c r="CC5" s="2"/>
      <c r="CD5" s="2"/>
      <c r="CE5" s="2"/>
      <c r="CF5" s="13" t="s">
        <v>188</v>
      </c>
      <c r="CG5" s="2"/>
      <c r="CH5" s="108" t="s">
        <v>253</v>
      </c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</row>
    <row r="6" spans="1:103" s="5" customFormat="1" ht="14.25" customHeight="1">
      <c r="A6" s="2" t="s">
        <v>189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190</v>
      </c>
      <c r="CG6" s="2"/>
      <c r="CH6" s="108" t="s">
        <v>191</v>
      </c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</row>
    <row r="7" spans="1:103" s="5" customFormat="1" ht="12.75" customHeight="1">
      <c r="A7" s="2" t="s">
        <v>192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5" t="s">
        <v>193</v>
      </c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2"/>
      <c r="CA7" s="2"/>
      <c r="CB7" s="2"/>
      <c r="CC7" s="2"/>
      <c r="CD7" s="2"/>
      <c r="CE7" s="2"/>
      <c r="CF7" s="13" t="s">
        <v>194</v>
      </c>
      <c r="CG7" s="2"/>
      <c r="CH7" s="108" t="s">
        <v>195</v>
      </c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</row>
    <row r="8" spans="1:103" s="5" customFormat="1" ht="15" customHeight="1">
      <c r="A8" s="119" t="s">
        <v>152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20" t="s">
        <v>153</v>
      </c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2"/>
      <c r="CA8" s="2"/>
      <c r="CB8" s="2"/>
      <c r="CC8" s="109" t="s">
        <v>103</v>
      </c>
      <c r="CD8" s="109"/>
      <c r="CE8" s="109"/>
      <c r="CF8" s="109"/>
      <c r="CG8" s="2"/>
      <c r="CH8" s="108" t="s">
        <v>102</v>
      </c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</row>
    <row r="9" spans="1:103" s="5" customFormat="1" ht="15" customHeight="1">
      <c r="A9" s="111" t="s">
        <v>218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</row>
    <row r="10" spans="1:103" s="5" customFormat="1" ht="15" customHeight="1">
      <c r="A10" s="2" t="s">
        <v>154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01" t="s">
        <v>155</v>
      </c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</row>
    <row r="11" spans="1:96" ht="19.5" customHeight="1">
      <c r="A11" s="110" t="s">
        <v>156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</row>
    <row r="12" spans="1:102" ht="42.75" customHeight="1">
      <c r="A12" s="100" t="s">
        <v>157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12" t="s">
        <v>158</v>
      </c>
      <c r="AG12" s="112"/>
      <c r="AH12" s="112"/>
      <c r="AI12" s="112"/>
      <c r="AJ12" s="112"/>
      <c r="AK12" s="112"/>
      <c r="AL12" s="100" t="s">
        <v>181</v>
      </c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 t="s">
        <v>159</v>
      </c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 t="s">
        <v>160</v>
      </c>
      <c r="BY12" s="100"/>
      <c r="BZ12" s="100"/>
      <c r="CA12" s="100"/>
      <c r="CB12" s="100"/>
      <c r="CC12" s="100"/>
      <c r="CD12" s="100"/>
      <c r="CE12" s="100"/>
      <c r="CF12" s="100" t="s">
        <v>161</v>
      </c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</row>
    <row r="13" spans="1:102" ht="12.75">
      <c r="A13" s="98">
        <v>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>
        <v>2</v>
      </c>
      <c r="AG13" s="98"/>
      <c r="AH13" s="98"/>
      <c r="AI13" s="98"/>
      <c r="AJ13" s="98"/>
      <c r="AK13" s="98"/>
      <c r="AL13" s="98">
        <v>3</v>
      </c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>
        <v>4</v>
      </c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100">
        <v>5</v>
      </c>
      <c r="BY13" s="100"/>
      <c r="BZ13" s="100"/>
      <c r="CA13" s="100"/>
      <c r="CB13" s="100"/>
      <c r="CC13" s="100"/>
      <c r="CD13" s="100"/>
      <c r="CE13" s="100"/>
      <c r="CF13" s="100">
        <v>6</v>
      </c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</row>
    <row r="14" spans="1:103" ht="15.75" customHeight="1">
      <c r="A14" s="57" t="s">
        <v>219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99" t="s">
        <v>162</v>
      </c>
      <c r="AG14" s="99"/>
      <c r="AH14" s="99"/>
      <c r="AI14" s="99"/>
      <c r="AJ14" s="99"/>
      <c r="AK14" s="99"/>
      <c r="AL14" s="44" t="s">
        <v>62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5">
        <f>BB15+BB55</f>
        <v>21240300</v>
      </c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0">
        <f>BX15</f>
        <v>972110.3299999998</v>
      </c>
      <c r="BY14" s="40"/>
      <c r="BZ14" s="40"/>
      <c r="CA14" s="40"/>
      <c r="CB14" s="40"/>
      <c r="CC14" s="40"/>
      <c r="CD14" s="40"/>
      <c r="CE14" s="40"/>
      <c r="CF14" s="40">
        <f>BB14-BX14</f>
        <v>20268189.67</v>
      </c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1">
        <f>BX14/BB14*100</f>
        <v>4.576725987862694</v>
      </c>
    </row>
    <row r="15" spans="1:103" ht="12.75" customHeight="1">
      <c r="A15" s="85" t="s">
        <v>163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6" t="s">
        <v>162</v>
      </c>
      <c r="AG15" s="87"/>
      <c r="AH15" s="87"/>
      <c r="AI15" s="87"/>
      <c r="AJ15" s="87"/>
      <c r="AK15" s="88"/>
      <c r="AL15" s="86" t="s">
        <v>165</v>
      </c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8"/>
      <c r="BB15" s="92">
        <f>BB17+BB28++BB32+BB46+BB52</f>
        <v>20720100</v>
      </c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4"/>
      <c r="BX15" s="102">
        <f>BX17+BX28+BX32+BX46</f>
        <v>972110.3299999998</v>
      </c>
      <c r="BY15" s="103"/>
      <c r="BZ15" s="103"/>
      <c r="CA15" s="103"/>
      <c r="CB15" s="103"/>
      <c r="CC15" s="103"/>
      <c r="CD15" s="103"/>
      <c r="CE15" s="104"/>
      <c r="CF15" s="102">
        <f>BB15-BX15</f>
        <v>19747989.67</v>
      </c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4"/>
      <c r="CY15" s="1" t="e">
        <f>#REF!/#REF!*100</f>
        <v>#REF!</v>
      </c>
    </row>
    <row r="16" spans="1:103" s="19" customFormat="1" ht="12" customHeight="1">
      <c r="A16" s="84" t="s">
        <v>164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9"/>
      <c r="AG16" s="90"/>
      <c r="AH16" s="90"/>
      <c r="AI16" s="90"/>
      <c r="AJ16" s="90"/>
      <c r="AK16" s="91"/>
      <c r="AL16" s="89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95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7"/>
      <c r="BX16" s="105"/>
      <c r="BY16" s="106"/>
      <c r="BZ16" s="106"/>
      <c r="CA16" s="106"/>
      <c r="CB16" s="106"/>
      <c r="CC16" s="106"/>
      <c r="CD16" s="106"/>
      <c r="CE16" s="107"/>
      <c r="CF16" s="105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7"/>
      <c r="CY16" s="1">
        <f>BX15/BB15*100</f>
        <v>4.691629528815015</v>
      </c>
    </row>
    <row r="17" spans="1:103" s="19" customFormat="1" ht="16.5" customHeight="1">
      <c r="A17" s="57" t="s">
        <v>166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44" t="s">
        <v>162</v>
      </c>
      <c r="AG17" s="44"/>
      <c r="AH17" s="44"/>
      <c r="AI17" s="44"/>
      <c r="AJ17" s="44"/>
      <c r="AK17" s="44"/>
      <c r="AL17" s="44" t="s">
        <v>26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5">
        <f>BB18</f>
        <v>5924000</v>
      </c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0">
        <f>BX18</f>
        <v>287030.86</v>
      </c>
      <c r="BY17" s="40"/>
      <c r="BZ17" s="40"/>
      <c r="CA17" s="40"/>
      <c r="CB17" s="40"/>
      <c r="CC17" s="40"/>
      <c r="CD17" s="40"/>
      <c r="CE17" s="40"/>
      <c r="CF17" s="40">
        <f>BB17-BX17</f>
        <v>5636969.14</v>
      </c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1">
        <f aca="true" t="shared" si="0" ref="CY17:CY23">BX17/BB17*100</f>
        <v>4.845220459149224</v>
      </c>
    </row>
    <row r="18" spans="1:116" ht="16.5" customHeight="1">
      <c r="A18" s="78" t="s">
        <v>27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9" t="s">
        <v>162</v>
      </c>
      <c r="AG18" s="79"/>
      <c r="AH18" s="79"/>
      <c r="AI18" s="79"/>
      <c r="AJ18" s="79"/>
      <c r="AK18" s="79"/>
      <c r="AL18" s="44" t="s">
        <v>28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5">
        <f>BB19</f>
        <v>5924000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83">
        <f>BX19+BX24</f>
        <v>287030.86</v>
      </c>
      <c r="BY18" s="83"/>
      <c r="BZ18" s="83"/>
      <c r="CA18" s="83"/>
      <c r="CB18" s="83"/>
      <c r="CC18" s="83"/>
      <c r="CD18" s="83"/>
      <c r="CE18" s="83"/>
      <c r="CF18" s="40">
        <f>BB18-BX18</f>
        <v>5636969.14</v>
      </c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1">
        <f t="shared" si="0"/>
        <v>4.845220459149224</v>
      </c>
      <c r="DL18" s="1">
        <f>BX18*100/BB18</f>
        <v>4.845220459149224</v>
      </c>
    </row>
    <row r="19" spans="1:103" s="19" customFormat="1" ht="87.75" customHeight="1">
      <c r="A19" s="80" t="s">
        <v>109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2"/>
      <c r="AF19" s="44" t="s">
        <v>162</v>
      </c>
      <c r="AG19" s="44"/>
      <c r="AH19" s="44"/>
      <c r="AI19" s="44"/>
      <c r="AJ19" s="44"/>
      <c r="AK19" s="44"/>
      <c r="AL19" s="44" t="s">
        <v>177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5">
        <v>5924000</v>
      </c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0">
        <f>BX20+BX21+BX23+BX22</f>
        <v>286267.66</v>
      </c>
      <c r="BY19" s="40"/>
      <c r="BZ19" s="40"/>
      <c r="CA19" s="40"/>
      <c r="CB19" s="40"/>
      <c r="CC19" s="40"/>
      <c r="CD19" s="40"/>
      <c r="CE19" s="40"/>
      <c r="CF19" s="40">
        <f>BB19-BX19</f>
        <v>5637732.34</v>
      </c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19">
        <f t="shared" si="0"/>
        <v>4.8323372721134366</v>
      </c>
    </row>
    <row r="20" spans="1:103" s="19" customFormat="1" ht="132" customHeight="1">
      <c r="A20" s="34" t="s">
        <v>167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6"/>
      <c r="AF20" s="37" t="s">
        <v>162</v>
      </c>
      <c r="AG20" s="37"/>
      <c r="AH20" s="37"/>
      <c r="AI20" s="37"/>
      <c r="AJ20" s="37"/>
      <c r="AK20" s="37"/>
      <c r="AL20" s="37" t="s">
        <v>178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29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>
        <v>295506.27</v>
      </c>
      <c r="BY20" s="39"/>
      <c r="BZ20" s="39"/>
      <c r="CA20" s="39"/>
      <c r="CB20" s="39"/>
      <c r="CC20" s="39"/>
      <c r="CD20" s="39"/>
      <c r="CE20" s="39"/>
      <c r="CF20" s="39">
        <f>-BX20</f>
        <v>-295506.27</v>
      </c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19" t="e">
        <f t="shared" si="0"/>
        <v>#VALUE!</v>
      </c>
    </row>
    <row r="21" spans="1:103" s="19" customFormat="1" ht="84.75" customHeight="1">
      <c r="A21" s="34" t="s">
        <v>230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37" t="s">
        <v>162</v>
      </c>
      <c r="AG21" s="37"/>
      <c r="AH21" s="37"/>
      <c r="AI21" s="37"/>
      <c r="AJ21" s="37"/>
      <c r="AK21" s="37"/>
      <c r="AL21" s="37" t="s">
        <v>229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29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>
        <v>-914.45</v>
      </c>
      <c r="BY21" s="39"/>
      <c r="BZ21" s="39"/>
      <c r="CA21" s="39"/>
      <c r="CB21" s="39"/>
      <c r="CC21" s="39"/>
      <c r="CD21" s="39"/>
      <c r="CE21" s="39"/>
      <c r="CF21" s="39">
        <f>-BX21</f>
        <v>914.45</v>
      </c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19" t="e">
        <f t="shared" si="0"/>
        <v>#VALUE!</v>
      </c>
    </row>
    <row r="22" spans="1:103" s="19" customFormat="1" ht="103.5" customHeight="1">
      <c r="A22" s="34" t="s">
        <v>239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/>
      <c r="AF22" s="37" t="s">
        <v>162</v>
      </c>
      <c r="AG22" s="37"/>
      <c r="AH22" s="37"/>
      <c r="AI22" s="37"/>
      <c r="AJ22" s="37"/>
      <c r="AK22" s="37"/>
      <c r="AL22" s="37" t="s">
        <v>238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29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9">
        <v>178.92</v>
      </c>
      <c r="BY22" s="39"/>
      <c r="BZ22" s="39"/>
      <c r="CA22" s="39"/>
      <c r="CB22" s="39"/>
      <c r="CC22" s="39"/>
      <c r="CD22" s="39"/>
      <c r="CE22" s="39"/>
      <c r="CF22" s="39">
        <f>-BX22</f>
        <v>-178.92</v>
      </c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19" t="e">
        <f>BX22/BB22*100</f>
        <v>#VALUE!</v>
      </c>
    </row>
    <row r="23" spans="1:103" s="19" customFormat="1" ht="93.75" customHeight="1">
      <c r="A23" s="122" t="s">
        <v>240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4"/>
      <c r="AF23" s="37" t="s">
        <v>162</v>
      </c>
      <c r="AG23" s="37"/>
      <c r="AH23" s="37"/>
      <c r="AI23" s="37"/>
      <c r="AJ23" s="37"/>
      <c r="AK23" s="37"/>
      <c r="AL23" s="37" t="s">
        <v>235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8" t="s">
        <v>29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9">
        <v>-8503.08</v>
      </c>
      <c r="BY23" s="39"/>
      <c r="BZ23" s="39"/>
      <c r="CA23" s="39"/>
      <c r="CB23" s="39"/>
      <c r="CC23" s="39"/>
      <c r="CD23" s="39"/>
      <c r="CE23" s="39"/>
      <c r="CF23" s="39">
        <f>-BX23</f>
        <v>8503.08</v>
      </c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19" t="e">
        <f t="shared" si="0"/>
        <v>#VALUE!</v>
      </c>
    </row>
    <row r="24" spans="1:102" s="20" customFormat="1" ht="51.75" customHeight="1">
      <c r="A24" s="77" t="s">
        <v>111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44" t="s">
        <v>162</v>
      </c>
      <c r="AG24" s="44"/>
      <c r="AH24" s="44"/>
      <c r="AI24" s="44"/>
      <c r="AJ24" s="44"/>
      <c r="AK24" s="44"/>
      <c r="AL24" s="44" t="s">
        <v>93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5" t="s">
        <v>29</v>
      </c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0">
        <f>BX25+BX27+BX26</f>
        <v>763.2</v>
      </c>
      <c r="BY24" s="40"/>
      <c r="BZ24" s="40"/>
      <c r="CA24" s="40"/>
      <c r="CB24" s="40"/>
      <c r="CC24" s="40"/>
      <c r="CD24" s="40"/>
      <c r="CE24" s="40"/>
      <c r="CF24" s="40">
        <f>CT24-BX24</f>
        <v>-763.2</v>
      </c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</row>
    <row r="25" spans="1:102" s="19" customFormat="1" ht="74.25" customHeight="1">
      <c r="A25" s="121" t="s">
        <v>110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37" t="s">
        <v>162</v>
      </c>
      <c r="AG25" s="37"/>
      <c r="AH25" s="37"/>
      <c r="AI25" s="37"/>
      <c r="AJ25" s="37"/>
      <c r="AK25" s="37"/>
      <c r="AL25" s="37" t="s">
        <v>94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29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9">
        <v>663.48</v>
      </c>
      <c r="BY25" s="39"/>
      <c r="BZ25" s="39"/>
      <c r="CA25" s="39"/>
      <c r="CB25" s="39"/>
      <c r="CC25" s="39"/>
      <c r="CD25" s="39"/>
      <c r="CE25" s="39"/>
      <c r="CF25" s="39">
        <f>CT25-BX25</f>
        <v>-663.48</v>
      </c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</row>
    <row r="26" spans="1:102" s="26" customFormat="1" ht="60" customHeight="1">
      <c r="A26" s="76" t="s">
        <v>221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41" t="s">
        <v>162</v>
      </c>
      <c r="AG26" s="41"/>
      <c r="AH26" s="41"/>
      <c r="AI26" s="41"/>
      <c r="AJ26" s="41"/>
      <c r="AK26" s="41"/>
      <c r="AL26" s="41" t="s">
        <v>220</v>
      </c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2" t="s">
        <v>29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3">
        <v>39.72</v>
      </c>
      <c r="BY26" s="43"/>
      <c r="BZ26" s="43"/>
      <c r="CA26" s="43"/>
      <c r="CB26" s="43"/>
      <c r="CC26" s="43"/>
      <c r="CD26" s="43"/>
      <c r="CE26" s="43"/>
      <c r="CF26" s="43">
        <f>CT26-BX26</f>
        <v>-39.72</v>
      </c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</row>
    <row r="27" spans="1:102" s="19" customFormat="1" ht="80.25" customHeight="1">
      <c r="A27" s="121" t="s">
        <v>112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37" t="s">
        <v>162</v>
      </c>
      <c r="AG27" s="37"/>
      <c r="AH27" s="37"/>
      <c r="AI27" s="37"/>
      <c r="AJ27" s="37"/>
      <c r="AK27" s="37"/>
      <c r="AL27" s="37" t="s">
        <v>168</v>
      </c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8" t="s">
        <v>29</v>
      </c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9">
        <v>60</v>
      </c>
      <c r="BY27" s="39"/>
      <c r="BZ27" s="39"/>
      <c r="CA27" s="39"/>
      <c r="CB27" s="39"/>
      <c r="CC27" s="39"/>
      <c r="CD27" s="39"/>
      <c r="CE27" s="39"/>
      <c r="CF27" s="39">
        <f>CT27-BX27</f>
        <v>-60</v>
      </c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</row>
    <row r="28" spans="1:103" s="19" customFormat="1" ht="12.75">
      <c r="A28" s="57" t="s">
        <v>30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44" t="s">
        <v>162</v>
      </c>
      <c r="AG28" s="44"/>
      <c r="AH28" s="44"/>
      <c r="AI28" s="44"/>
      <c r="AJ28" s="44"/>
      <c r="AK28" s="44"/>
      <c r="AL28" s="44" t="s">
        <v>31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5">
        <f>BB29</f>
        <v>792000</v>
      </c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52">
        <f>BX29</f>
        <v>85737.6</v>
      </c>
      <c r="BY28" s="52"/>
      <c r="BZ28" s="52"/>
      <c r="CA28" s="52"/>
      <c r="CB28" s="52"/>
      <c r="CC28" s="52"/>
      <c r="CD28" s="52"/>
      <c r="CE28" s="52"/>
      <c r="CF28" s="52">
        <f>BB28-BX28</f>
        <v>706262.4</v>
      </c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19">
        <f>BX28/BB28*100</f>
        <v>10.825454545454546</v>
      </c>
    </row>
    <row r="29" spans="1:103" s="19" customFormat="1" ht="20.25" customHeight="1">
      <c r="A29" s="57" t="s">
        <v>32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44" t="s">
        <v>162</v>
      </c>
      <c r="AG29" s="44"/>
      <c r="AH29" s="44"/>
      <c r="AI29" s="44"/>
      <c r="AJ29" s="44"/>
      <c r="AK29" s="44"/>
      <c r="AL29" s="44" t="s">
        <v>169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5">
        <f>BB30</f>
        <v>792000</v>
      </c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0">
        <f>BX30</f>
        <v>85737.6</v>
      </c>
      <c r="BY29" s="40"/>
      <c r="BZ29" s="40"/>
      <c r="CA29" s="40"/>
      <c r="CB29" s="40"/>
      <c r="CC29" s="40"/>
      <c r="CD29" s="40"/>
      <c r="CE29" s="40"/>
      <c r="CF29" s="40">
        <f>BB29-BX29</f>
        <v>706262.4</v>
      </c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19">
        <f aca="true" t="shared" si="1" ref="CY29:CY45">BX29/BB29*100</f>
        <v>10.825454545454546</v>
      </c>
    </row>
    <row r="30" spans="1:103" s="19" customFormat="1" ht="23.25" customHeight="1">
      <c r="A30" s="56" t="s">
        <v>32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37" t="s">
        <v>162</v>
      </c>
      <c r="AG30" s="37"/>
      <c r="AH30" s="37"/>
      <c r="AI30" s="37"/>
      <c r="AJ30" s="37"/>
      <c r="AK30" s="37"/>
      <c r="AL30" s="37" t="s">
        <v>107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>
        <v>792000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9">
        <f>BX31</f>
        <v>85737.6</v>
      </c>
      <c r="BY30" s="39"/>
      <c r="BZ30" s="39"/>
      <c r="CA30" s="39"/>
      <c r="CB30" s="39"/>
      <c r="CC30" s="39"/>
      <c r="CD30" s="39"/>
      <c r="CE30" s="39"/>
      <c r="CF30" s="39">
        <f>BB30-BX30</f>
        <v>706262.4</v>
      </c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19">
        <f t="shared" si="1"/>
        <v>10.825454545454546</v>
      </c>
    </row>
    <row r="31" spans="1:103" s="19" customFormat="1" ht="52.5" customHeight="1">
      <c r="A31" s="58" t="s">
        <v>113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60"/>
      <c r="AF31" s="37" t="s">
        <v>162</v>
      </c>
      <c r="AG31" s="37"/>
      <c r="AH31" s="37"/>
      <c r="AI31" s="37"/>
      <c r="AJ31" s="37"/>
      <c r="AK31" s="37"/>
      <c r="AL31" s="37" t="s">
        <v>179</v>
      </c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8" t="s">
        <v>29</v>
      </c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9">
        <v>85737.6</v>
      </c>
      <c r="BY31" s="39"/>
      <c r="BZ31" s="39"/>
      <c r="CA31" s="39"/>
      <c r="CB31" s="39"/>
      <c r="CC31" s="39"/>
      <c r="CD31" s="39"/>
      <c r="CE31" s="39"/>
      <c r="CF31" s="39">
        <f>-BX31</f>
        <v>-85737.6</v>
      </c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19" t="e">
        <f t="shared" si="1"/>
        <v>#VALUE!</v>
      </c>
    </row>
    <row r="32" spans="1:256" s="19" customFormat="1" ht="26.25" customHeight="1">
      <c r="A32" s="57" t="s">
        <v>33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44" t="s">
        <v>162</v>
      </c>
      <c r="AG32" s="44"/>
      <c r="AH32" s="44"/>
      <c r="AI32" s="44"/>
      <c r="AJ32" s="44"/>
      <c r="AK32" s="44"/>
      <c r="AL32" s="44" t="s">
        <v>34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5">
        <f>BB33+BB37</f>
        <v>13217400</v>
      </c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0">
        <f>BX33+BX37</f>
        <v>549068.3099999999</v>
      </c>
      <c r="BY32" s="40"/>
      <c r="BZ32" s="40"/>
      <c r="CA32" s="40"/>
      <c r="CB32" s="40"/>
      <c r="CC32" s="40"/>
      <c r="CD32" s="40"/>
      <c r="CE32" s="40"/>
      <c r="CF32" s="40">
        <f>BB32-BX32</f>
        <v>12668331.69</v>
      </c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19">
        <f t="shared" si="1"/>
        <v>4.154132507149666</v>
      </c>
      <c r="IV32" s="32">
        <f>SUM(CY32)</f>
        <v>4.154132507149666</v>
      </c>
    </row>
    <row r="33" spans="1:103" s="19" customFormat="1" ht="27.75" customHeight="1">
      <c r="A33" s="57" t="s">
        <v>35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44" t="s">
        <v>162</v>
      </c>
      <c r="AG33" s="44"/>
      <c r="AH33" s="44"/>
      <c r="AI33" s="44"/>
      <c r="AJ33" s="44"/>
      <c r="AK33" s="44"/>
      <c r="AL33" s="44" t="s">
        <v>36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5">
        <f>BB34</f>
        <v>1681000</v>
      </c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0">
        <f>BX34</f>
        <v>29061.99</v>
      </c>
      <c r="BY33" s="40"/>
      <c r="BZ33" s="40"/>
      <c r="CA33" s="40"/>
      <c r="CB33" s="40"/>
      <c r="CC33" s="40"/>
      <c r="CD33" s="40"/>
      <c r="CE33" s="40"/>
      <c r="CF33" s="40">
        <f>BB33-BX33</f>
        <v>1651938.01</v>
      </c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19">
        <f t="shared" si="1"/>
        <v>1.7288512790005948</v>
      </c>
    </row>
    <row r="34" spans="1:103" s="19" customFormat="1" ht="51.75" customHeight="1">
      <c r="A34" s="67" t="s">
        <v>212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7" t="s">
        <v>162</v>
      </c>
      <c r="AG34" s="37"/>
      <c r="AH34" s="37"/>
      <c r="AI34" s="37"/>
      <c r="AJ34" s="37"/>
      <c r="AK34" s="37"/>
      <c r="AL34" s="37" t="s">
        <v>37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>
        <v>1681000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9">
        <f>BX35+BX36</f>
        <v>29061.99</v>
      </c>
      <c r="BY34" s="39"/>
      <c r="BZ34" s="39"/>
      <c r="CA34" s="39"/>
      <c r="CB34" s="39"/>
      <c r="CC34" s="39"/>
      <c r="CD34" s="39"/>
      <c r="CE34" s="39"/>
      <c r="CF34" s="39">
        <f>BB34-BX34</f>
        <v>1651938.01</v>
      </c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19">
        <f t="shared" si="1"/>
        <v>1.7288512790005948</v>
      </c>
    </row>
    <row r="35" spans="1:103" s="19" customFormat="1" ht="84.75" customHeight="1">
      <c r="A35" s="67" t="s">
        <v>115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37" t="s">
        <v>162</v>
      </c>
      <c r="AG35" s="37"/>
      <c r="AH35" s="37"/>
      <c r="AI35" s="37"/>
      <c r="AJ35" s="37"/>
      <c r="AK35" s="37"/>
      <c r="AL35" s="37" t="s">
        <v>38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29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9">
        <v>28751.11</v>
      </c>
      <c r="BY35" s="39"/>
      <c r="BZ35" s="39"/>
      <c r="CA35" s="39"/>
      <c r="CB35" s="39"/>
      <c r="CC35" s="39"/>
      <c r="CD35" s="39"/>
      <c r="CE35" s="39"/>
      <c r="CF35" s="39">
        <f>CZ35-BX35</f>
        <v>-28751.11</v>
      </c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19" t="e">
        <f t="shared" si="1"/>
        <v>#VALUE!</v>
      </c>
    </row>
    <row r="36" spans="1:103" s="19" customFormat="1" ht="57.75" customHeight="1">
      <c r="A36" s="67" t="s">
        <v>116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37" t="s">
        <v>162</v>
      </c>
      <c r="AG36" s="37"/>
      <c r="AH36" s="37"/>
      <c r="AI36" s="37"/>
      <c r="AJ36" s="37"/>
      <c r="AK36" s="37"/>
      <c r="AL36" s="37" t="s">
        <v>114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29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9">
        <v>310.88</v>
      </c>
      <c r="BY36" s="39"/>
      <c r="BZ36" s="39"/>
      <c r="CA36" s="39"/>
      <c r="CB36" s="39"/>
      <c r="CC36" s="39"/>
      <c r="CD36" s="39"/>
      <c r="CE36" s="39"/>
      <c r="CF36" s="39">
        <f>CZ36-BX36</f>
        <v>-310.88</v>
      </c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19" t="e">
        <f t="shared" si="1"/>
        <v>#VALUE!</v>
      </c>
    </row>
    <row r="37" spans="1:103" s="19" customFormat="1" ht="19.5" customHeight="1">
      <c r="A37" s="57" t="s">
        <v>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44" t="s">
        <v>162</v>
      </c>
      <c r="AG37" s="44"/>
      <c r="AH37" s="44"/>
      <c r="AI37" s="44"/>
      <c r="AJ37" s="44"/>
      <c r="AK37" s="44"/>
      <c r="AL37" s="44" t="s">
        <v>40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5">
        <f>BB38+BB42</f>
        <v>11536400</v>
      </c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0">
        <f>BX38+BX42</f>
        <v>520006.31999999995</v>
      </c>
      <c r="BY37" s="40"/>
      <c r="BZ37" s="40"/>
      <c r="CA37" s="40"/>
      <c r="CB37" s="40"/>
      <c r="CC37" s="40"/>
      <c r="CD37" s="40"/>
      <c r="CE37" s="40"/>
      <c r="CF37" s="40">
        <f>BB37-BX37</f>
        <v>11016393.68</v>
      </c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19">
        <f t="shared" si="1"/>
        <v>4.507526784785548</v>
      </c>
    </row>
    <row r="38" spans="1:103" s="19" customFormat="1" ht="32.25" customHeight="1">
      <c r="A38" s="72" t="s">
        <v>198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4"/>
      <c r="AF38" s="44" t="s">
        <v>162</v>
      </c>
      <c r="AG38" s="44"/>
      <c r="AH38" s="44"/>
      <c r="AI38" s="44"/>
      <c r="AJ38" s="44"/>
      <c r="AK38" s="44"/>
      <c r="AL38" s="44" t="s">
        <v>96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5">
        <f>BB39</f>
        <v>3341000</v>
      </c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0">
        <f>BX39</f>
        <v>403722.1</v>
      </c>
      <c r="BY38" s="40"/>
      <c r="BZ38" s="40"/>
      <c r="CA38" s="40"/>
      <c r="CB38" s="40"/>
      <c r="CC38" s="40"/>
      <c r="CD38" s="40"/>
      <c r="CE38" s="40"/>
      <c r="CF38" s="40">
        <f>BB38-BX38</f>
        <v>2937277.9</v>
      </c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19">
        <f t="shared" si="1"/>
        <v>12.083870098772822</v>
      </c>
    </row>
    <row r="39" spans="1:103" s="19" customFormat="1" ht="48" customHeight="1">
      <c r="A39" s="72" t="s">
        <v>199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4"/>
      <c r="AF39" s="44" t="s">
        <v>162</v>
      </c>
      <c r="AG39" s="44"/>
      <c r="AH39" s="44"/>
      <c r="AI39" s="44"/>
      <c r="AJ39" s="44"/>
      <c r="AK39" s="44"/>
      <c r="AL39" s="44" t="s">
        <v>210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5">
        <v>3341000</v>
      </c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0">
        <f>BX40+BX41</f>
        <v>403722.1</v>
      </c>
      <c r="BY39" s="40"/>
      <c r="BZ39" s="40"/>
      <c r="CA39" s="40"/>
      <c r="CB39" s="40"/>
      <c r="CC39" s="40"/>
      <c r="CD39" s="40"/>
      <c r="CE39" s="40"/>
      <c r="CF39" s="40">
        <f>BB39-BX39</f>
        <v>2937277.9</v>
      </c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19">
        <f t="shared" si="1"/>
        <v>12.083870098772822</v>
      </c>
    </row>
    <row r="40" spans="1:103" s="19" customFormat="1" ht="70.5" customHeight="1">
      <c r="A40" s="62" t="s">
        <v>197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37" t="s">
        <v>162</v>
      </c>
      <c r="AG40" s="37"/>
      <c r="AH40" s="37"/>
      <c r="AI40" s="37"/>
      <c r="AJ40" s="37"/>
      <c r="AK40" s="37"/>
      <c r="AL40" s="37" t="s">
        <v>196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8" t="s">
        <v>29</v>
      </c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9">
        <v>400722.1</v>
      </c>
      <c r="BY40" s="39"/>
      <c r="BZ40" s="39"/>
      <c r="CA40" s="39"/>
      <c r="CB40" s="39"/>
      <c r="CC40" s="39"/>
      <c r="CD40" s="39"/>
      <c r="CE40" s="39"/>
      <c r="CF40" s="39">
        <f>CX40-BX40</f>
        <v>-400722.1</v>
      </c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19" t="e">
        <f t="shared" si="1"/>
        <v>#VALUE!</v>
      </c>
    </row>
    <row r="41" spans="1:103" s="19" customFormat="1" ht="57" customHeight="1">
      <c r="A41" s="69" t="s">
        <v>209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1"/>
      <c r="AF41" s="37" t="s">
        <v>162</v>
      </c>
      <c r="AG41" s="37"/>
      <c r="AH41" s="37"/>
      <c r="AI41" s="37"/>
      <c r="AJ41" s="37"/>
      <c r="AK41" s="37"/>
      <c r="AL41" s="37" t="s">
        <v>208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29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9">
        <v>3000</v>
      </c>
      <c r="BY41" s="39"/>
      <c r="BZ41" s="39"/>
      <c r="CA41" s="39"/>
      <c r="CB41" s="39"/>
      <c r="CC41" s="39"/>
      <c r="CD41" s="39"/>
      <c r="CE41" s="39"/>
      <c r="CF41" s="39">
        <f>CX41-BX41</f>
        <v>-3000</v>
      </c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19" t="e">
        <f t="shared" si="1"/>
        <v>#VALUE!</v>
      </c>
    </row>
    <row r="42" spans="1:103" s="19" customFormat="1" ht="33.75" customHeight="1">
      <c r="A42" s="72" t="s">
        <v>204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4"/>
      <c r="AF42" s="44" t="s">
        <v>162</v>
      </c>
      <c r="AG42" s="44"/>
      <c r="AH42" s="44"/>
      <c r="AI42" s="44"/>
      <c r="AJ42" s="44"/>
      <c r="AK42" s="44"/>
      <c r="AL42" s="44" t="s">
        <v>200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5">
        <f>BB43</f>
        <v>8195400</v>
      </c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0">
        <f>BX43</f>
        <v>116284.22</v>
      </c>
      <c r="BY42" s="40"/>
      <c r="BZ42" s="40"/>
      <c r="CA42" s="40"/>
      <c r="CB42" s="40"/>
      <c r="CC42" s="40"/>
      <c r="CD42" s="40"/>
      <c r="CE42" s="40"/>
      <c r="CF42" s="40">
        <f>BB42-BX42</f>
        <v>8079115.78</v>
      </c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19">
        <f t="shared" si="1"/>
        <v>1.4188962100690632</v>
      </c>
    </row>
    <row r="43" spans="1:103" s="19" customFormat="1" ht="48" customHeight="1">
      <c r="A43" s="68" t="s">
        <v>205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44" t="s">
        <v>162</v>
      </c>
      <c r="AG43" s="44"/>
      <c r="AH43" s="44"/>
      <c r="AI43" s="44"/>
      <c r="AJ43" s="44"/>
      <c r="AK43" s="44"/>
      <c r="AL43" s="44" t="s">
        <v>201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5">
        <v>8195400</v>
      </c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0">
        <f>BX44+BX45</f>
        <v>116284.22</v>
      </c>
      <c r="BY43" s="40"/>
      <c r="BZ43" s="40"/>
      <c r="CA43" s="40"/>
      <c r="CB43" s="40"/>
      <c r="CC43" s="40"/>
      <c r="CD43" s="40"/>
      <c r="CE43" s="40"/>
      <c r="CF43" s="40">
        <f>BB43-BX43</f>
        <v>8079115.78</v>
      </c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19">
        <f t="shared" si="1"/>
        <v>1.4188962100690632</v>
      </c>
    </row>
    <row r="44" spans="1:103" s="19" customFormat="1" ht="69.75" customHeight="1">
      <c r="A44" s="62" t="s">
        <v>206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37" t="s">
        <v>162</v>
      </c>
      <c r="AG44" s="37"/>
      <c r="AH44" s="37"/>
      <c r="AI44" s="37"/>
      <c r="AJ44" s="37"/>
      <c r="AK44" s="37"/>
      <c r="AL44" s="37" t="s">
        <v>202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 t="s">
        <v>29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9">
        <v>111927.08</v>
      </c>
      <c r="BY44" s="39"/>
      <c r="BZ44" s="39"/>
      <c r="CA44" s="39"/>
      <c r="CB44" s="39"/>
      <c r="CC44" s="39"/>
      <c r="CD44" s="39"/>
      <c r="CE44" s="39"/>
      <c r="CF44" s="39">
        <f>CZ44-BX44</f>
        <v>-111927.08</v>
      </c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19" t="e">
        <f t="shared" si="1"/>
        <v>#VALUE!</v>
      </c>
    </row>
    <row r="45" spans="1:103" s="19" customFormat="1" ht="54.75" customHeight="1">
      <c r="A45" s="62" t="s">
        <v>207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37" t="s">
        <v>162</v>
      </c>
      <c r="AG45" s="37"/>
      <c r="AH45" s="37"/>
      <c r="AI45" s="37"/>
      <c r="AJ45" s="37"/>
      <c r="AK45" s="37"/>
      <c r="AL45" s="37" t="s">
        <v>203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 t="s">
        <v>29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9">
        <v>4357.14</v>
      </c>
      <c r="BY45" s="39"/>
      <c r="BZ45" s="39"/>
      <c r="CA45" s="39"/>
      <c r="CB45" s="39"/>
      <c r="CC45" s="39"/>
      <c r="CD45" s="39"/>
      <c r="CE45" s="39"/>
      <c r="CF45" s="39">
        <f>CZ45-BX45</f>
        <v>-4357.14</v>
      </c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19" t="e">
        <f t="shared" si="1"/>
        <v>#VALUE!</v>
      </c>
    </row>
    <row r="46" spans="1:103" s="19" customFormat="1" ht="49.5" customHeight="1">
      <c r="A46" s="66" t="s">
        <v>41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44" t="s">
        <v>162</v>
      </c>
      <c r="AG46" s="44"/>
      <c r="AH46" s="44"/>
      <c r="AI46" s="44"/>
      <c r="AJ46" s="44"/>
      <c r="AK46" s="44"/>
      <c r="AL46" s="44" t="s">
        <v>42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5">
        <f>BB47</f>
        <v>724700</v>
      </c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0">
        <f>BX47</f>
        <v>50273.56</v>
      </c>
      <c r="BY46" s="40"/>
      <c r="BZ46" s="40"/>
      <c r="CA46" s="40"/>
      <c r="CB46" s="40"/>
      <c r="CC46" s="40"/>
      <c r="CD46" s="40"/>
      <c r="CE46" s="40"/>
      <c r="CF46" s="40">
        <f aca="true" t="shared" si="2" ref="CF46:CF51">BB46-BX46</f>
        <v>674426.44</v>
      </c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19">
        <f aca="true" t="shared" si="3" ref="CY46:CY65">BX46/BB46*100</f>
        <v>6.9371546846971155</v>
      </c>
    </row>
    <row r="47" spans="1:103" s="19" customFormat="1" ht="102" customHeight="1">
      <c r="A47" s="66" t="s">
        <v>108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37" t="s">
        <v>162</v>
      </c>
      <c r="AG47" s="37"/>
      <c r="AH47" s="37"/>
      <c r="AI47" s="37"/>
      <c r="AJ47" s="37"/>
      <c r="AK47" s="37"/>
      <c r="AL47" s="44" t="s">
        <v>180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5">
        <f>BB50+BB48</f>
        <v>724700</v>
      </c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0">
        <f>BX48+BX50</f>
        <v>50273.56</v>
      </c>
      <c r="BY47" s="40"/>
      <c r="BZ47" s="40"/>
      <c r="CA47" s="40"/>
      <c r="CB47" s="40"/>
      <c r="CC47" s="40"/>
      <c r="CD47" s="40"/>
      <c r="CE47" s="40"/>
      <c r="CF47" s="40">
        <f t="shared" si="2"/>
        <v>674426.44</v>
      </c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19">
        <f t="shared" si="3"/>
        <v>6.9371546846971155</v>
      </c>
    </row>
    <row r="48" spans="1:103" s="19" customFormat="1" ht="87.75" customHeight="1">
      <c r="A48" s="58" t="s">
        <v>101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60"/>
      <c r="AF48" s="46" t="s">
        <v>162</v>
      </c>
      <c r="AG48" s="47"/>
      <c r="AH48" s="47"/>
      <c r="AI48" s="47"/>
      <c r="AJ48" s="47"/>
      <c r="AK48" s="48"/>
      <c r="AL48" s="46" t="s">
        <v>91</v>
      </c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8"/>
      <c r="BB48" s="49">
        <f>BB49</f>
        <v>451000</v>
      </c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1"/>
      <c r="BX48" s="53">
        <f>BX49</f>
        <v>21398.56</v>
      </c>
      <c r="BY48" s="54"/>
      <c r="BZ48" s="54"/>
      <c r="CA48" s="54"/>
      <c r="CB48" s="54"/>
      <c r="CC48" s="54"/>
      <c r="CD48" s="54"/>
      <c r="CE48" s="55"/>
      <c r="CF48" s="39">
        <f t="shared" si="2"/>
        <v>429601.44</v>
      </c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19">
        <f>BX48/BB48*100</f>
        <v>4.744691796008869</v>
      </c>
    </row>
    <row r="49" spans="1:103" s="19" customFormat="1" ht="95.25" customHeight="1">
      <c r="A49" s="58" t="s">
        <v>213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60"/>
      <c r="AF49" s="46" t="s">
        <v>162</v>
      </c>
      <c r="AG49" s="47"/>
      <c r="AH49" s="47"/>
      <c r="AI49" s="47"/>
      <c r="AJ49" s="47"/>
      <c r="AK49" s="48"/>
      <c r="AL49" s="46" t="s">
        <v>92</v>
      </c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8"/>
      <c r="BB49" s="49">
        <v>451000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1"/>
      <c r="BX49" s="53">
        <v>21398.56</v>
      </c>
      <c r="BY49" s="54"/>
      <c r="BZ49" s="54"/>
      <c r="CA49" s="54"/>
      <c r="CB49" s="54"/>
      <c r="CC49" s="54"/>
      <c r="CD49" s="54"/>
      <c r="CE49" s="55"/>
      <c r="CF49" s="39">
        <f t="shared" si="2"/>
        <v>429601.44</v>
      </c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19">
        <f>BX49/BB49*100</f>
        <v>4.744691796008869</v>
      </c>
    </row>
    <row r="50" spans="1:103" s="20" customFormat="1" ht="48" customHeight="1">
      <c r="A50" s="75" t="s">
        <v>104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44" t="s">
        <v>162</v>
      </c>
      <c r="AG50" s="44"/>
      <c r="AH50" s="44"/>
      <c r="AI50" s="44"/>
      <c r="AJ50" s="44"/>
      <c r="AK50" s="44"/>
      <c r="AL50" s="44" t="s">
        <v>105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5">
        <f>BB51</f>
        <v>273700</v>
      </c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0">
        <f>BX51</f>
        <v>28875</v>
      </c>
      <c r="BY50" s="40"/>
      <c r="BZ50" s="40"/>
      <c r="CA50" s="40"/>
      <c r="CB50" s="40"/>
      <c r="CC50" s="40"/>
      <c r="CD50" s="40"/>
      <c r="CE50" s="40"/>
      <c r="CF50" s="40">
        <f t="shared" si="2"/>
        <v>244825</v>
      </c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20">
        <f>BX50/BB50*100</f>
        <v>10.549872122762148</v>
      </c>
    </row>
    <row r="51" spans="1:103" s="19" customFormat="1" ht="48" customHeight="1">
      <c r="A51" s="64" t="s">
        <v>214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44" t="s">
        <v>162</v>
      </c>
      <c r="AG51" s="44"/>
      <c r="AH51" s="44"/>
      <c r="AI51" s="44"/>
      <c r="AJ51" s="44"/>
      <c r="AK51" s="44"/>
      <c r="AL51" s="37" t="s">
        <v>106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>
        <v>273700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9">
        <v>28875</v>
      </c>
      <c r="BY51" s="39"/>
      <c r="BZ51" s="39"/>
      <c r="CA51" s="39"/>
      <c r="CB51" s="39"/>
      <c r="CC51" s="39"/>
      <c r="CD51" s="39"/>
      <c r="CE51" s="39"/>
      <c r="CF51" s="39">
        <f t="shared" si="2"/>
        <v>244825</v>
      </c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19">
        <f>BX51/BB51*100</f>
        <v>10.549872122762148</v>
      </c>
    </row>
    <row r="52" spans="1:103" s="20" customFormat="1" ht="28.5" customHeight="1">
      <c r="A52" s="75" t="s">
        <v>87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44" t="s">
        <v>162</v>
      </c>
      <c r="AG52" s="44"/>
      <c r="AH52" s="44"/>
      <c r="AI52" s="44"/>
      <c r="AJ52" s="44"/>
      <c r="AK52" s="44"/>
      <c r="AL52" s="44" t="s">
        <v>86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5">
        <f>BB53</f>
        <v>62000</v>
      </c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0" t="s">
        <v>29</v>
      </c>
      <c r="BY52" s="40"/>
      <c r="BZ52" s="40"/>
      <c r="CA52" s="40"/>
      <c r="CB52" s="40"/>
      <c r="CC52" s="40"/>
      <c r="CD52" s="40"/>
      <c r="CE52" s="40"/>
      <c r="CF52" s="39">
        <f>BB52</f>
        <v>62000</v>
      </c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19" t="e">
        <f t="shared" si="3"/>
        <v>#VALUE!</v>
      </c>
    </row>
    <row r="53" spans="1:103" s="20" customFormat="1" ht="28.5" customHeight="1">
      <c r="A53" s="64" t="s">
        <v>98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44" t="s">
        <v>162</v>
      </c>
      <c r="AG53" s="44"/>
      <c r="AH53" s="44"/>
      <c r="AI53" s="44"/>
      <c r="AJ53" s="44"/>
      <c r="AK53" s="44"/>
      <c r="AL53" s="37" t="s">
        <v>95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>
        <f>BB54</f>
        <v>62000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9" t="str">
        <f>BX54</f>
        <v>-</v>
      </c>
      <c r="BY53" s="39"/>
      <c r="BZ53" s="39"/>
      <c r="CA53" s="39"/>
      <c r="CB53" s="39"/>
      <c r="CC53" s="39"/>
      <c r="CD53" s="39"/>
      <c r="CE53" s="39"/>
      <c r="CF53" s="39">
        <f>BB53</f>
        <v>62000</v>
      </c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19" t="e">
        <f t="shared" si="3"/>
        <v>#VALUE!</v>
      </c>
    </row>
    <row r="54" spans="1:103" s="19" customFormat="1" ht="28.5" customHeight="1">
      <c r="A54" s="64" t="s">
        <v>215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44" t="s">
        <v>162</v>
      </c>
      <c r="AG54" s="44"/>
      <c r="AH54" s="44"/>
      <c r="AI54" s="44"/>
      <c r="AJ54" s="44"/>
      <c r="AK54" s="44"/>
      <c r="AL54" s="37" t="s">
        <v>97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>
        <v>62000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9" t="s">
        <v>29</v>
      </c>
      <c r="BY54" s="39"/>
      <c r="BZ54" s="39"/>
      <c r="CA54" s="39"/>
      <c r="CB54" s="39"/>
      <c r="CC54" s="39"/>
      <c r="CD54" s="39"/>
      <c r="CE54" s="39"/>
      <c r="CF54" s="39">
        <f>BB54</f>
        <v>62000</v>
      </c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19" t="e">
        <f t="shared" si="3"/>
        <v>#VALUE!</v>
      </c>
    </row>
    <row r="55" spans="1:103" s="19" customFormat="1" ht="30" customHeight="1">
      <c r="A55" s="57" t="s">
        <v>43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44" t="s">
        <v>162</v>
      </c>
      <c r="AG55" s="44"/>
      <c r="AH55" s="44"/>
      <c r="AI55" s="44"/>
      <c r="AJ55" s="44"/>
      <c r="AK55" s="44"/>
      <c r="AL55" s="44" t="s">
        <v>44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5">
        <f>BB56</f>
        <v>520200</v>
      </c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0" t="str">
        <f>BX56</f>
        <v>-</v>
      </c>
      <c r="BY55" s="40"/>
      <c r="BZ55" s="40"/>
      <c r="CA55" s="40"/>
      <c r="CB55" s="40"/>
      <c r="CC55" s="40"/>
      <c r="CD55" s="40"/>
      <c r="CE55" s="40"/>
      <c r="CF55" s="40">
        <f>BB55</f>
        <v>520200</v>
      </c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19" t="e">
        <f t="shared" si="3"/>
        <v>#VALUE!</v>
      </c>
    </row>
    <row r="56" spans="1:103" s="19" customFormat="1" ht="42" customHeight="1">
      <c r="A56" s="65" t="s">
        <v>45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44" t="s">
        <v>162</v>
      </c>
      <c r="AG56" s="44"/>
      <c r="AH56" s="44"/>
      <c r="AI56" s="44"/>
      <c r="AJ56" s="44"/>
      <c r="AK56" s="44"/>
      <c r="AL56" s="44" t="s">
        <v>46</v>
      </c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5">
        <f>BB60</f>
        <v>520200</v>
      </c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0" t="str">
        <f>BX60</f>
        <v>-</v>
      </c>
      <c r="BY56" s="40"/>
      <c r="BZ56" s="40"/>
      <c r="CA56" s="40"/>
      <c r="CB56" s="40"/>
      <c r="CC56" s="40"/>
      <c r="CD56" s="40"/>
      <c r="CE56" s="40"/>
      <c r="CF56" s="40">
        <f aca="true" t="shared" si="4" ref="CF56:CF64">BB56</f>
        <v>520200</v>
      </c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19" t="e">
        <f t="shared" si="3"/>
        <v>#VALUE!</v>
      </c>
    </row>
    <row r="57" spans="1:103" s="19" customFormat="1" ht="77.25" customHeight="1" hidden="1">
      <c r="A57" s="63" t="s">
        <v>47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44" t="s">
        <v>162</v>
      </c>
      <c r="AG57" s="44"/>
      <c r="AH57" s="44"/>
      <c r="AI57" s="44"/>
      <c r="AJ57" s="44"/>
      <c r="AK57" s="44"/>
      <c r="AL57" s="44" t="s">
        <v>48</v>
      </c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5" t="str">
        <f>BB58</f>
        <v>-</v>
      </c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0">
        <f>BX58</f>
        <v>0</v>
      </c>
      <c r="BY57" s="40"/>
      <c r="BZ57" s="40"/>
      <c r="CA57" s="40"/>
      <c r="CB57" s="40"/>
      <c r="CC57" s="40"/>
      <c r="CD57" s="40"/>
      <c r="CE57" s="40"/>
      <c r="CF57" s="40" t="str">
        <f t="shared" si="4"/>
        <v>-</v>
      </c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19" t="e">
        <f t="shared" si="3"/>
        <v>#VALUE!</v>
      </c>
    </row>
    <row r="58" spans="1:103" s="19" customFormat="1" ht="77.25" customHeight="1" hidden="1">
      <c r="A58" s="61" t="s">
        <v>49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37" t="s">
        <v>162</v>
      </c>
      <c r="AG58" s="37"/>
      <c r="AH58" s="37"/>
      <c r="AI58" s="37"/>
      <c r="AJ58" s="37"/>
      <c r="AK58" s="37"/>
      <c r="AL58" s="37" t="s">
        <v>50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tr">
        <f>BB59</f>
        <v>-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9"/>
      <c r="BY58" s="39"/>
      <c r="BZ58" s="39"/>
      <c r="CA58" s="39"/>
      <c r="CB58" s="39"/>
      <c r="CC58" s="39"/>
      <c r="CD58" s="39"/>
      <c r="CE58" s="39"/>
      <c r="CF58" s="40" t="str">
        <f t="shared" si="4"/>
        <v>-</v>
      </c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19" t="e">
        <f t="shared" si="3"/>
        <v>#VALUE!</v>
      </c>
    </row>
    <row r="59" spans="1:103" s="19" customFormat="1" ht="77.25" customHeight="1" hidden="1">
      <c r="A59" s="61" t="s">
        <v>51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37" t="s">
        <v>162</v>
      </c>
      <c r="AG59" s="37"/>
      <c r="AH59" s="37"/>
      <c r="AI59" s="37"/>
      <c r="AJ59" s="37"/>
      <c r="AK59" s="37"/>
      <c r="AL59" s="37" t="s">
        <v>52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 t="s">
        <v>29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9"/>
      <c r="BY59" s="39"/>
      <c r="BZ59" s="39"/>
      <c r="CA59" s="39"/>
      <c r="CB59" s="39"/>
      <c r="CC59" s="39"/>
      <c r="CD59" s="39"/>
      <c r="CE59" s="39"/>
      <c r="CF59" s="40" t="str">
        <f t="shared" si="4"/>
        <v>-</v>
      </c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19" t="e">
        <f t="shared" si="3"/>
        <v>#VALUE!</v>
      </c>
    </row>
    <row r="60" spans="1:103" s="19" customFormat="1" ht="33" customHeight="1">
      <c r="A60" s="63" t="s">
        <v>53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44" t="s">
        <v>162</v>
      </c>
      <c r="AG60" s="44"/>
      <c r="AH60" s="44"/>
      <c r="AI60" s="44"/>
      <c r="AJ60" s="44"/>
      <c r="AK60" s="44"/>
      <c r="AL60" s="44" t="s">
        <v>54</v>
      </c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5">
        <f>BB61+BB63</f>
        <v>520200</v>
      </c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0" t="s">
        <v>29</v>
      </c>
      <c r="BY60" s="40"/>
      <c r="BZ60" s="40"/>
      <c r="CA60" s="40"/>
      <c r="CB60" s="40"/>
      <c r="CC60" s="40"/>
      <c r="CD60" s="40"/>
      <c r="CE60" s="40"/>
      <c r="CF60" s="40">
        <f t="shared" si="4"/>
        <v>520200</v>
      </c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19" t="e">
        <f t="shared" si="3"/>
        <v>#VALUE!</v>
      </c>
    </row>
    <row r="61" spans="1:103" s="19" customFormat="1" ht="42.75" customHeight="1">
      <c r="A61" s="61" t="s">
        <v>55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37" t="s">
        <v>162</v>
      </c>
      <c r="AG61" s="37"/>
      <c r="AH61" s="37"/>
      <c r="AI61" s="37"/>
      <c r="AJ61" s="37"/>
      <c r="AK61" s="37"/>
      <c r="AL61" s="37" t="s">
        <v>56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>
        <f>BB62</f>
        <v>520000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9" t="s">
        <v>29</v>
      </c>
      <c r="BY61" s="39"/>
      <c r="BZ61" s="39"/>
      <c r="CA61" s="39"/>
      <c r="CB61" s="39"/>
      <c r="CC61" s="39"/>
      <c r="CD61" s="39"/>
      <c r="CE61" s="39"/>
      <c r="CF61" s="39">
        <f t="shared" si="4"/>
        <v>520000</v>
      </c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19" t="e">
        <f t="shared" si="3"/>
        <v>#VALUE!</v>
      </c>
    </row>
    <row r="62" spans="1:103" s="19" customFormat="1" ht="47.25" customHeight="1">
      <c r="A62" s="61" t="s">
        <v>217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37" t="s">
        <v>162</v>
      </c>
      <c r="AG62" s="37"/>
      <c r="AH62" s="37"/>
      <c r="AI62" s="37"/>
      <c r="AJ62" s="37"/>
      <c r="AK62" s="37"/>
      <c r="AL62" s="37" t="s">
        <v>57</v>
      </c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8">
        <v>520000</v>
      </c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9" t="s">
        <v>29</v>
      </c>
      <c r="BY62" s="39"/>
      <c r="BZ62" s="39"/>
      <c r="CA62" s="39"/>
      <c r="CB62" s="39"/>
      <c r="CC62" s="39"/>
      <c r="CD62" s="39"/>
      <c r="CE62" s="39"/>
      <c r="CF62" s="39">
        <f t="shared" si="4"/>
        <v>520000</v>
      </c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19" t="e">
        <f t="shared" si="3"/>
        <v>#VALUE!</v>
      </c>
    </row>
    <row r="63" spans="1:103" s="20" customFormat="1" ht="41.25" customHeight="1">
      <c r="A63" s="63" t="s">
        <v>89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44" t="s">
        <v>162</v>
      </c>
      <c r="AG63" s="44"/>
      <c r="AH63" s="44"/>
      <c r="AI63" s="44"/>
      <c r="AJ63" s="44"/>
      <c r="AK63" s="44"/>
      <c r="AL63" s="44" t="s">
        <v>90</v>
      </c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5">
        <f>BB64</f>
        <v>200</v>
      </c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0" t="s">
        <v>29</v>
      </c>
      <c r="BY63" s="40"/>
      <c r="BZ63" s="40"/>
      <c r="CA63" s="40"/>
      <c r="CB63" s="40"/>
      <c r="CC63" s="40"/>
      <c r="CD63" s="40"/>
      <c r="CE63" s="40"/>
      <c r="CF63" s="40">
        <f t="shared" si="4"/>
        <v>200</v>
      </c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20" t="e">
        <f t="shared" si="3"/>
        <v>#VALUE!</v>
      </c>
    </row>
    <row r="64" spans="1:103" s="19" customFormat="1" ht="45" customHeight="1">
      <c r="A64" s="61" t="s">
        <v>216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37" t="s">
        <v>162</v>
      </c>
      <c r="AG64" s="37"/>
      <c r="AH64" s="37"/>
      <c r="AI64" s="37"/>
      <c r="AJ64" s="37"/>
      <c r="AK64" s="37"/>
      <c r="AL64" s="37" t="s">
        <v>88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v>200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9" t="s">
        <v>29</v>
      </c>
      <c r="BY64" s="39"/>
      <c r="BZ64" s="39"/>
      <c r="CA64" s="39"/>
      <c r="CB64" s="39"/>
      <c r="CC64" s="39"/>
      <c r="CD64" s="39"/>
      <c r="CE64" s="39"/>
      <c r="CF64" s="39">
        <f t="shared" si="4"/>
        <v>200</v>
      </c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19" t="e">
        <f t="shared" si="3"/>
        <v>#VALUE!</v>
      </c>
    </row>
    <row r="65" ht="12.75">
      <c r="CY65" s="2" t="e">
        <f t="shared" si="3"/>
        <v>#DIV/0!</v>
      </c>
    </row>
  </sheetData>
  <sheetProtection/>
  <mergeCells count="333">
    <mergeCell ref="CF51:CX51"/>
    <mergeCell ref="BX44:CE44"/>
    <mergeCell ref="CF44:CX44"/>
    <mergeCell ref="A23:AE23"/>
    <mergeCell ref="AF23:AK23"/>
    <mergeCell ref="AL23:BA23"/>
    <mergeCell ref="BB23:BW23"/>
    <mergeCell ref="BX23:CE23"/>
    <mergeCell ref="CF23:CX23"/>
    <mergeCell ref="CF34:CX34"/>
    <mergeCell ref="BX36:CE36"/>
    <mergeCell ref="CF36:CX36"/>
    <mergeCell ref="BX35:CE35"/>
    <mergeCell ref="BX48:CE48"/>
    <mergeCell ref="CF48:CX48"/>
    <mergeCell ref="BX46:CE46"/>
    <mergeCell ref="CF46:CX46"/>
    <mergeCell ref="BX39:CE39"/>
    <mergeCell ref="CF39:CX39"/>
    <mergeCell ref="AF45:AK45"/>
    <mergeCell ref="BB38:BW38"/>
    <mergeCell ref="AL28:BA28"/>
    <mergeCell ref="BB28:BW28"/>
    <mergeCell ref="BB24:BW24"/>
    <mergeCell ref="BX40:CE40"/>
    <mergeCell ref="BX43:CE43"/>
    <mergeCell ref="BB27:BW27"/>
    <mergeCell ref="BB32:BW32"/>
    <mergeCell ref="AL36:BA36"/>
    <mergeCell ref="BB2:CX2"/>
    <mergeCell ref="AL49:BA49"/>
    <mergeCell ref="BB49:BW49"/>
    <mergeCell ref="BX29:CE29"/>
    <mergeCell ref="CF33:CX33"/>
    <mergeCell ref="CF35:CX35"/>
    <mergeCell ref="CF40:CX40"/>
    <mergeCell ref="AL29:BA29"/>
    <mergeCell ref="BB29:BW29"/>
    <mergeCell ref="BX32:CE32"/>
    <mergeCell ref="A25:AE25"/>
    <mergeCell ref="AF25:AK25"/>
    <mergeCell ref="AL25:BA25"/>
    <mergeCell ref="BB25:BW25"/>
    <mergeCell ref="A27:AE27"/>
    <mergeCell ref="AF27:AK27"/>
    <mergeCell ref="AL27:BA27"/>
    <mergeCell ref="A52:AE52"/>
    <mergeCell ref="AF52:AK52"/>
    <mergeCell ref="BX53:CE53"/>
    <mergeCell ref="BX57:CE57"/>
    <mergeCell ref="BX25:CE25"/>
    <mergeCell ref="CF25:CX25"/>
    <mergeCell ref="CF32:CX32"/>
    <mergeCell ref="CF29:CX29"/>
    <mergeCell ref="BX27:CE27"/>
    <mergeCell ref="CF27:CX27"/>
    <mergeCell ref="AL56:BA56"/>
    <mergeCell ref="BB56:BW56"/>
    <mergeCell ref="A57:AE57"/>
    <mergeCell ref="AF57:AK57"/>
    <mergeCell ref="AL57:BA57"/>
    <mergeCell ref="BB57:BW57"/>
    <mergeCell ref="BX51:CE51"/>
    <mergeCell ref="BX52:CE52"/>
    <mergeCell ref="CF52:CX52"/>
    <mergeCell ref="AL52:BA52"/>
    <mergeCell ref="BB52:BW52"/>
    <mergeCell ref="CF57:CX57"/>
    <mergeCell ref="BX56:CE56"/>
    <mergeCell ref="CF56:CX56"/>
    <mergeCell ref="BX54:CE54"/>
    <mergeCell ref="BX55:CE55"/>
    <mergeCell ref="A51:AE51"/>
    <mergeCell ref="AF51:AK51"/>
    <mergeCell ref="A47:AE47"/>
    <mergeCell ref="AF47:AK47"/>
    <mergeCell ref="AL51:BA51"/>
    <mergeCell ref="BB51:BW51"/>
    <mergeCell ref="AL50:BA50"/>
    <mergeCell ref="BB50:BW50"/>
    <mergeCell ref="AR5:BA5"/>
    <mergeCell ref="BP5:BS5"/>
    <mergeCell ref="A8:AQ8"/>
    <mergeCell ref="AR8:BY8"/>
    <mergeCell ref="BX37:CE37"/>
    <mergeCell ref="BB34:BW34"/>
    <mergeCell ref="AL33:BA33"/>
    <mergeCell ref="BB33:BW33"/>
    <mergeCell ref="AL32:BA32"/>
    <mergeCell ref="AL35:BA35"/>
    <mergeCell ref="BX12:CE12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BX14:CE14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B14:BW14"/>
    <mergeCell ref="CF12:CX12"/>
    <mergeCell ref="CH10:CY10"/>
    <mergeCell ref="BX17:CE17"/>
    <mergeCell ref="CF17:CX17"/>
    <mergeCell ref="CF15:CX16"/>
    <mergeCell ref="CF13:CX13"/>
    <mergeCell ref="CF14:CX14"/>
    <mergeCell ref="BX15:CE16"/>
    <mergeCell ref="BX13:CE13"/>
    <mergeCell ref="BB15:BW16"/>
    <mergeCell ref="AL18:BA18"/>
    <mergeCell ref="BB18:BW18"/>
    <mergeCell ref="A13:AE13"/>
    <mergeCell ref="AF13:AK13"/>
    <mergeCell ref="AL13:BA13"/>
    <mergeCell ref="BB13:BW13"/>
    <mergeCell ref="A14:AE14"/>
    <mergeCell ref="AF14:AK14"/>
    <mergeCell ref="AL14:BA14"/>
    <mergeCell ref="A16:AE16"/>
    <mergeCell ref="A15:AE15"/>
    <mergeCell ref="A17:AE17"/>
    <mergeCell ref="AF17:AK17"/>
    <mergeCell ref="AF15:AK16"/>
    <mergeCell ref="AL15:BA16"/>
    <mergeCell ref="AL17:BA17"/>
    <mergeCell ref="BB17:BW17"/>
    <mergeCell ref="BX18:CE18"/>
    <mergeCell ref="CF18:CX18"/>
    <mergeCell ref="AL20:BA20"/>
    <mergeCell ref="BB20:BW20"/>
    <mergeCell ref="BX19:CE19"/>
    <mergeCell ref="CF19:CX19"/>
    <mergeCell ref="AL19:BA19"/>
    <mergeCell ref="BB19:BW19"/>
    <mergeCell ref="A18:AE18"/>
    <mergeCell ref="AF18:AK18"/>
    <mergeCell ref="A19:AE19"/>
    <mergeCell ref="AF19:AK19"/>
    <mergeCell ref="A20:AE20"/>
    <mergeCell ref="AF20:AK20"/>
    <mergeCell ref="A26:AE26"/>
    <mergeCell ref="AF26:AK26"/>
    <mergeCell ref="A24:AE24"/>
    <mergeCell ref="AF24:AK24"/>
    <mergeCell ref="BX20:CE20"/>
    <mergeCell ref="CF20:CX20"/>
    <mergeCell ref="CF24:CX24"/>
    <mergeCell ref="BX24:CE24"/>
    <mergeCell ref="AL24:BA24"/>
    <mergeCell ref="A50:AE50"/>
    <mergeCell ref="AF50:AK50"/>
    <mergeCell ref="A48:AE48"/>
    <mergeCell ref="AF48:AK48"/>
    <mergeCell ref="A49:AE49"/>
    <mergeCell ref="AF49:AK49"/>
    <mergeCell ref="A40:AE40"/>
    <mergeCell ref="AF40:AK40"/>
    <mergeCell ref="A37:AE37"/>
    <mergeCell ref="AF37:AK37"/>
    <mergeCell ref="A38:AE38"/>
    <mergeCell ref="AF38:AK38"/>
    <mergeCell ref="A39:AE39"/>
    <mergeCell ref="AF39:AK39"/>
    <mergeCell ref="A33:AE33"/>
    <mergeCell ref="AF33:AK33"/>
    <mergeCell ref="A34:AE34"/>
    <mergeCell ref="AF34:AK34"/>
    <mergeCell ref="A35:AE35"/>
    <mergeCell ref="AF35:AK35"/>
    <mergeCell ref="A46:AE46"/>
    <mergeCell ref="AF46:AK46"/>
    <mergeCell ref="A36:AE36"/>
    <mergeCell ref="AF36:AK36"/>
    <mergeCell ref="A45:AE45"/>
    <mergeCell ref="A43:AE43"/>
    <mergeCell ref="AF43:AK43"/>
    <mergeCell ref="A41:AE41"/>
    <mergeCell ref="AF41:AK41"/>
    <mergeCell ref="A42:AE42"/>
    <mergeCell ref="AF53:AK53"/>
    <mergeCell ref="BX59:CE59"/>
    <mergeCell ref="CF59:CX59"/>
    <mergeCell ref="AL53:BA53"/>
    <mergeCell ref="BB53:BW53"/>
    <mergeCell ref="A55:AE55"/>
    <mergeCell ref="AF55:AK55"/>
    <mergeCell ref="AL55:BA55"/>
    <mergeCell ref="BB55:BW55"/>
    <mergeCell ref="CF55:CX55"/>
    <mergeCell ref="AL60:BA60"/>
    <mergeCell ref="BB60:BW60"/>
    <mergeCell ref="A54:AE54"/>
    <mergeCell ref="AF54:AK54"/>
    <mergeCell ref="AL54:BA54"/>
    <mergeCell ref="BB54:BW54"/>
    <mergeCell ref="A56:AE56"/>
    <mergeCell ref="AF56:AK56"/>
    <mergeCell ref="A60:AE60"/>
    <mergeCell ref="AF60:AK60"/>
    <mergeCell ref="AL58:BA58"/>
    <mergeCell ref="BB58:BW58"/>
    <mergeCell ref="AL59:BA59"/>
    <mergeCell ref="BB59:BW59"/>
    <mergeCell ref="A58:AE58"/>
    <mergeCell ref="AF58:AK58"/>
    <mergeCell ref="A59:AE59"/>
    <mergeCell ref="AF59:AK59"/>
    <mergeCell ref="BX58:CE58"/>
    <mergeCell ref="CF58:CX58"/>
    <mergeCell ref="BX62:CE62"/>
    <mergeCell ref="CF62:CX62"/>
    <mergeCell ref="BX61:CE61"/>
    <mergeCell ref="BX60:CE60"/>
    <mergeCell ref="CF61:CX61"/>
    <mergeCell ref="AL61:BA61"/>
    <mergeCell ref="BB61:BW61"/>
    <mergeCell ref="A61:AE61"/>
    <mergeCell ref="AF61:AK61"/>
    <mergeCell ref="BX63:CE63"/>
    <mergeCell ref="CF63:CX63"/>
    <mergeCell ref="AL63:BA63"/>
    <mergeCell ref="BB63:BW63"/>
    <mergeCell ref="AL62:BA62"/>
    <mergeCell ref="BB62:BW62"/>
    <mergeCell ref="A63:AE63"/>
    <mergeCell ref="AF63:AK63"/>
    <mergeCell ref="A64:AE64"/>
    <mergeCell ref="AF64:AK64"/>
    <mergeCell ref="BX64:CE64"/>
    <mergeCell ref="CF64:CX64"/>
    <mergeCell ref="AL64:BA64"/>
    <mergeCell ref="BB64:BW64"/>
    <mergeCell ref="A29:AE29"/>
    <mergeCell ref="AF29:AK29"/>
    <mergeCell ref="A62:AE62"/>
    <mergeCell ref="AF62:AK62"/>
    <mergeCell ref="A28:AE28"/>
    <mergeCell ref="AF28:AK28"/>
    <mergeCell ref="A44:AE44"/>
    <mergeCell ref="AF44:AK44"/>
    <mergeCell ref="AF32:AK32"/>
    <mergeCell ref="A53:AE53"/>
    <mergeCell ref="CF50:CX50"/>
    <mergeCell ref="BX42:CE42"/>
    <mergeCell ref="BX47:CE47"/>
    <mergeCell ref="CF47:CX47"/>
    <mergeCell ref="CF43:CX43"/>
    <mergeCell ref="BX45:CE45"/>
    <mergeCell ref="CF45:CX45"/>
    <mergeCell ref="CF49:CX49"/>
    <mergeCell ref="A30:AE30"/>
    <mergeCell ref="AF30:AK30"/>
    <mergeCell ref="A32:AE32"/>
    <mergeCell ref="A31:AE31"/>
    <mergeCell ref="BB43:BW43"/>
    <mergeCell ref="CF54:CX54"/>
    <mergeCell ref="CF53:CX53"/>
    <mergeCell ref="BX34:CE34"/>
    <mergeCell ref="BX50:CE50"/>
    <mergeCell ref="CF38:CX38"/>
    <mergeCell ref="BX28:CE28"/>
    <mergeCell ref="CF28:CX28"/>
    <mergeCell ref="BX49:CE49"/>
    <mergeCell ref="CF42:CX42"/>
    <mergeCell ref="BX41:CE41"/>
    <mergeCell ref="AF31:AK31"/>
    <mergeCell ref="BX38:CE38"/>
    <mergeCell ref="AF42:AK42"/>
    <mergeCell ref="BB35:BW35"/>
    <mergeCell ref="AL34:BA34"/>
    <mergeCell ref="CF37:CX37"/>
    <mergeCell ref="AL48:BA48"/>
    <mergeCell ref="BB48:BW48"/>
    <mergeCell ref="AL46:BA46"/>
    <mergeCell ref="BB46:BW46"/>
    <mergeCell ref="AL47:BA47"/>
    <mergeCell ref="BB47:BW47"/>
    <mergeCell ref="BB40:BW40"/>
    <mergeCell ref="CF41:CX41"/>
    <mergeCell ref="BB31:BW31"/>
    <mergeCell ref="AL39:BA39"/>
    <mergeCell ref="BB39:BW39"/>
    <mergeCell ref="BB37:BW37"/>
    <mergeCell ref="AL37:BA37"/>
    <mergeCell ref="BB36:BW36"/>
    <mergeCell ref="CF30:CX30"/>
    <mergeCell ref="BX33:CE33"/>
    <mergeCell ref="AL44:BA44"/>
    <mergeCell ref="AL30:BA30"/>
    <mergeCell ref="BB30:BW30"/>
    <mergeCell ref="AL38:BA38"/>
    <mergeCell ref="AL40:BA40"/>
    <mergeCell ref="BX31:CE31"/>
    <mergeCell ref="CF31:CX31"/>
    <mergeCell ref="AL31:BA31"/>
    <mergeCell ref="CF26:CX26"/>
    <mergeCell ref="AL41:BA41"/>
    <mergeCell ref="BB41:BW41"/>
    <mergeCell ref="AL45:BA45"/>
    <mergeCell ref="BB45:BW45"/>
    <mergeCell ref="AL42:BA42"/>
    <mergeCell ref="BB42:BW42"/>
    <mergeCell ref="BB44:BW44"/>
    <mergeCell ref="AL43:BA43"/>
    <mergeCell ref="BX30:CE30"/>
    <mergeCell ref="CF60:CX60"/>
    <mergeCell ref="A21:AE21"/>
    <mergeCell ref="AF21:AK21"/>
    <mergeCell ref="AL21:BA21"/>
    <mergeCell ref="BB21:BW21"/>
    <mergeCell ref="BX21:CE21"/>
    <mergeCell ref="CF21:CX21"/>
    <mergeCell ref="AL26:BA26"/>
    <mergeCell ref="BB26:BW26"/>
    <mergeCell ref="BX26:CE26"/>
    <mergeCell ref="A22:AE22"/>
    <mergeCell ref="AF22:AK22"/>
    <mergeCell ref="AL22:BA22"/>
    <mergeCell ref="BB22:BW22"/>
    <mergeCell ref="BX22:CE22"/>
    <mergeCell ref="CF22:CX22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5" r:id="rId3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9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53"/>
  <sheetViews>
    <sheetView tabSelected="1" zoomScaleSheetLayoutView="100" zoomScalePageLayoutView="0" workbookViewId="0" topLeftCell="A47">
      <selection activeCell="A48" sqref="A48:AS48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58</v>
      </c>
    </row>
    <row r="2" spans="1:85" ht="12.75">
      <c r="A2" s="175" t="s">
        <v>59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100" t="s">
        <v>157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 t="s">
        <v>158</v>
      </c>
      <c r="AF4" s="100"/>
      <c r="AG4" s="100"/>
      <c r="AH4" s="100"/>
      <c r="AI4" s="100"/>
      <c r="AJ4" s="100"/>
      <c r="AK4" s="100" t="s">
        <v>60</v>
      </c>
      <c r="AL4" s="100"/>
      <c r="AM4" s="100"/>
      <c r="AN4" s="100"/>
      <c r="AO4" s="100"/>
      <c r="AP4" s="100"/>
      <c r="AQ4" s="100"/>
      <c r="AR4" s="100"/>
      <c r="AS4" s="100"/>
      <c r="AT4" s="100" t="s">
        <v>159</v>
      </c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 t="s">
        <v>160</v>
      </c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 t="s">
        <v>161</v>
      </c>
      <c r="BX4" s="100"/>
      <c r="BY4" s="100"/>
      <c r="BZ4" s="100"/>
      <c r="CA4" s="100"/>
      <c r="CB4" s="100"/>
      <c r="CC4" s="100"/>
      <c r="CD4" s="100"/>
      <c r="CE4" s="100"/>
      <c r="CF4" s="100"/>
      <c r="CG4" s="100"/>
    </row>
    <row r="5" spans="1:85" s="22" customFormat="1" ht="56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</row>
    <row r="6" spans="1:85" s="22" customFormat="1" ht="12.75">
      <c r="A6" s="98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>
        <v>2</v>
      </c>
      <c r="AF6" s="98"/>
      <c r="AG6" s="98"/>
      <c r="AH6" s="98"/>
      <c r="AI6" s="98"/>
      <c r="AJ6" s="98"/>
      <c r="AK6" s="98">
        <v>3</v>
      </c>
      <c r="AL6" s="98"/>
      <c r="AM6" s="98"/>
      <c r="AN6" s="98"/>
      <c r="AO6" s="98"/>
      <c r="AP6" s="98"/>
      <c r="AQ6" s="98"/>
      <c r="AR6" s="98"/>
      <c r="AS6" s="98"/>
      <c r="AT6" s="98">
        <v>4</v>
      </c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>
        <v>5</v>
      </c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>
        <v>6</v>
      </c>
      <c r="BX6" s="98"/>
      <c r="BY6" s="98"/>
      <c r="BZ6" s="98"/>
      <c r="CA6" s="98"/>
      <c r="CB6" s="98"/>
      <c r="CC6" s="98"/>
      <c r="CD6" s="98"/>
      <c r="CE6" s="98"/>
      <c r="CF6" s="98"/>
      <c r="CG6" s="98"/>
    </row>
    <row r="7" spans="1:129" s="20" customFormat="1" ht="32.25" customHeight="1">
      <c r="A7" s="66" t="s">
        <v>100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168" t="s">
        <v>61</v>
      </c>
      <c r="AF7" s="168"/>
      <c r="AG7" s="168"/>
      <c r="AH7" s="168"/>
      <c r="AI7" s="168"/>
      <c r="AJ7" s="168"/>
      <c r="AK7" s="172" t="s">
        <v>62</v>
      </c>
      <c r="AL7" s="173"/>
      <c r="AM7" s="173"/>
      <c r="AN7" s="173"/>
      <c r="AO7" s="173"/>
      <c r="AP7" s="173"/>
      <c r="AQ7" s="173"/>
      <c r="AR7" s="173"/>
      <c r="AS7" s="174"/>
      <c r="AT7" s="161">
        <f>SUM(AT8:BJ48)</f>
        <v>23234100.31</v>
      </c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>
        <f>SUM(BK8:BV47)</f>
        <v>1004440.2000000001</v>
      </c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>
        <f>AT7-BK7</f>
        <v>22229660.11</v>
      </c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20">
        <f>BK7/AT7*100</f>
        <v>4.32312930820776</v>
      </c>
      <c r="CJ7" s="171"/>
      <c r="CK7" s="171"/>
      <c r="CL7" s="171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</row>
    <row r="8" spans="1:85" s="22" customFormat="1" ht="12.75">
      <c r="A8" s="176" t="s">
        <v>163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8"/>
      <c r="AE8" s="140">
        <v>200</v>
      </c>
      <c r="AF8" s="141"/>
      <c r="AG8" s="141"/>
      <c r="AH8" s="141"/>
      <c r="AI8" s="141"/>
      <c r="AJ8" s="142"/>
      <c r="AK8" s="146" t="s">
        <v>134</v>
      </c>
      <c r="AL8" s="147"/>
      <c r="AM8" s="147"/>
      <c r="AN8" s="147"/>
      <c r="AO8" s="147"/>
      <c r="AP8" s="147"/>
      <c r="AQ8" s="147"/>
      <c r="AR8" s="147"/>
      <c r="AS8" s="148"/>
      <c r="AT8" s="152">
        <v>722700</v>
      </c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4"/>
      <c r="BK8" s="152">
        <v>14870</v>
      </c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4"/>
      <c r="BW8" s="152">
        <f>AT8-BK8</f>
        <v>707830</v>
      </c>
      <c r="BX8" s="153"/>
      <c r="BY8" s="153"/>
      <c r="BZ8" s="153"/>
      <c r="CA8" s="153"/>
      <c r="CB8" s="153"/>
      <c r="CC8" s="153"/>
      <c r="CD8" s="153"/>
      <c r="CE8" s="153"/>
      <c r="CF8" s="153"/>
      <c r="CG8" s="154"/>
    </row>
    <row r="9" spans="1:129" s="19" customFormat="1" ht="119.25" customHeight="1">
      <c r="A9" s="136" t="s">
        <v>133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43"/>
      <c r="AF9" s="144"/>
      <c r="AG9" s="144"/>
      <c r="AH9" s="144"/>
      <c r="AI9" s="144"/>
      <c r="AJ9" s="145"/>
      <c r="AK9" s="149"/>
      <c r="AL9" s="150"/>
      <c r="AM9" s="150"/>
      <c r="AN9" s="150"/>
      <c r="AO9" s="150"/>
      <c r="AP9" s="150"/>
      <c r="AQ9" s="150"/>
      <c r="AR9" s="150"/>
      <c r="AS9" s="151"/>
      <c r="AT9" s="155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7"/>
      <c r="BK9" s="155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7"/>
      <c r="BW9" s="155"/>
      <c r="BX9" s="156"/>
      <c r="BY9" s="156"/>
      <c r="BZ9" s="156"/>
      <c r="CA9" s="156"/>
      <c r="CB9" s="156"/>
      <c r="CC9" s="156"/>
      <c r="CD9" s="156"/>
      <c r="CE9" s="156"/>
      <c r="CF9" s="156"/>
      <c r="CG9" s="157"/>
      <c r="CH9" s="20">
        <f>BK8/AT8*100</f>
        <v>2.0575619205756195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67" t="s">
        <v>135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135">
        <v>200</v>
      </c>
      <c r="AF10" s="135"/>
      <c r="AG10" s="135"/>
      <c r="AH10" s="135"/>
      <c r="AI10" s="135"/>
      <c r="AJ10" s="135"/>
      <c r="AK10" s="134" t="s">
        <v>136</v>
      </c>
      <c r="AL10" s="134"/>
      <c r="AM10" s="134"/>
      <c r="AN10" s="134"/>
      <c r="AO10" s="134"/>
      <c r="AP10" s="134"/>
      <c r="AQ10" s="134"/>
      <c r="AR10" s="134"/>
      <c r="AS10" s="134"/>
      <c r="AT10" s="130">
        <v>48800</v>
      </c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 t="s">
        <v>29</v>
      </c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>
        <f>AT10</f>
        <v>48800</v>
      </c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20" t="e">
        <f aca="true" t="shared" si="0" ref="CH10:CH47">BK10/AT10*100</f>
        <v>#VALUE!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67" t="s">
        <v>137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135">
        <v>200</v>
      </c>
      <c r="AF11" s="135"/>
      <c r="AG11" s="135"/>
      <c r="AH11" s="135"/>
      <c r="AI11" s="135"/>
      <c r="AJ11" s="135"/>
      <c r="AK11" s="134" t="s">
        <v>2</v>
      </c>
      <c r="AL11" s="134"/>
      <c r="AM11" s="134"/>
      <c r="AN11" s="134"/>
      <c r="AO11" s="134"/>
      <c r="AP11" s="134"/>
      <c r="AQ11" s="134"/>
      <c r="AR11" s="134"/>
      <c r="AS11" s="134"/>
      <c r="AT11" s="130">
        <v>233000</v>
      </c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 t="s">
        <v>29</v>
      </c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>
        <f>AT11</f>
        <v>233000</v>
      </c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20" t="e">
        <f t="shared" si="0"/>
        <v>#VALUE!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67" t="s">
        <v>139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135">
        <v>200</v>
      </c>
      <c r="AF12" s="135"/>
      <c r="AG12" s="135"/>
      <c r="AH12" s="135"/>
      <c r="AI12" s="135"/>
      <c r="AJ12" s="135"/>
      <c r="AK12" s="134" t="s">
        <v>138</v>
      </c>
      <c r="AL12" s="134"/>
      <c r="AM12" s="134"/>
      <c r="AN12" s="134"/>
      <c r="AO12" s="134"/>
      <c r="AP12" s="134"/>
      <c r="AQ12" s="134"/>
      <c r="AR12" s="134"/>
      <c r="AS12" s="134"/>
      <c r="AT12" s="130">
        <v>99000</v>
      </c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 t="s">
        <v>29</v>
      </c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>
        <f>AT12</f>
        <v>99000</v>
      </c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20" t="e">
        <f t="shared" si="0"/>
        <v>#VALUE!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9.25" customHeight="1">
      <c r="A13" s="58" t="s">
        <v>140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60"/>
      <c r="AD13" s="21"/>
      <c r="AE13" s="181">
        <v>200</v>
      </c>
      <c r="AF13" s="182"/>
      <c r="AG13" s="182"/>
      <c r="AH13" s="182"/>
      <c r="AI13" s="182"/>
      <c r="AJ13" s="183"/>
      <c r="AK13" s="184" t="s">
        <v>141</v>
      </c>
      <c r="AL13" s="185"/>
      <c r="AM13" s="185"/>
      <c r="AN13" s="185"/>
      <c r="AO13" s="185"/>
      <c r="AP13" s="185"/>
      <c r="AQ13" s="185"/>
      <c r="AR13" s="185"/>
      <c r="AS13" s="186"/>
      <c r="AT13" s="137">
        <v>16200</v>
      </c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9"/>
      <c r="BK13" s="137" t="s">
        <v>29</v>
      </c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9"/>
      <c r="BW13" s="130">
        <f>AT13</f>
        <v>16200</v>
      </c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58" t="s">
        <v>232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60"/>
      <c r="AD14" s="21"/>
      <c r="AE14" s="181">
        <v>200</v>
      </c>
      <c r="AF14" s="182"/>
      <c r="AG14" s="182"/>
      <c r="AH14" s="182"/>
      <c r="AI14" s="182"/>
      <c r="AJ14" s="183"/>
      <c r="AK14" s="184" t="s">
        <v>231</v>
      </c>
      <c r="AL14" s="185"/>
      <c r="AM14" s="185"/>
      <c r="AN14" s="185"/>
      <c r="AO14" s="185"/>
      <c r="AP14" s="185"/>
      <c r="AQ14" s="185"/>
      <c r="AR14" s="185"/>
      <c r="AS14" s="186"/>
      <c r="AT14" s="137">
        <v>21000</v>
      </c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9"/>
      <c r="BK14" s="137" t="s">
        <v>29</v>
      </c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9"/>
      <c r="BW14" s="130">
        <f>AT14</f>
        <v>21000</v>
      </c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67" t="s">
        <v>144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180">
        <v>200</v>
      </c>
      <c r="AF15" s="180"/>
      <c r="AG15" s="180"/>
      <c r="AH15" s="180"/>
      <c r="AI15" s="180"/>
      <c r="AJ15" s="180"/>
      <c r="AK15" s="134" t="s">
        <v>142</v>
      </c>
      <c r="AL15" s="134"/>
      <c r="AM15" s="134"/>
      <c r="AN15" s="134"/>
      <c r="AO15" s="134"/>
      <c r="AP15" s="134"/>
      <c r="AQ15" s="134"/>
      <c r="AR15" s="134"/>
      <c r="AS15" s="134"/>
      <c r="AT15" s="130">
        <v>3342700</v>
      </c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>
        <v>72063</v>
      </c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>
        <f>AT15-BK15</f>
        <v>3270637</v>
      </c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20">
        <f t="shared" si="0"/>
        <v>2.1558321117659376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67" t="s">
        <v>150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180">
        <v>200</v>
      </c>
      <c r="AF16" s="180"/>
      <c r="AG16" s="180"/>
      <c r="AH16" s="180"/>
      <c r="AI16" s="180"/>
      <c r="AJ16" s="180"/>
      <c r="AK16" s="134" t="s">
        <v>145</v>
      </c>
      <c r="AL16" s="134"/>
      <c r="AM16" s="134"/>
      <c r="AN16" s="134"/>
      <c r="AO16" s="134"/>
      <c r="AP16" s="134"/>
      <c r="AQ16" s="134"/>
      <c r="AR16" s="134"/>
      <c r="AS16" s="134"/>
      <c r="AT16" s="130">
        <v>294100</v>
      </c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 t="s">
        <v>29</v>
      </c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>
        <f>AT16</f>
        <v>294100</v>
      </c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20" t="e">
        <f t="shared" si="0"/>
        <v>#VALUE!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67" t="s">
        <v>146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180">
        <v>200</v>
      </c>
      <c r="AF17" s="180"/>
      <c r="AG17" s="180"/>
      <c r="AH17" s="180"/>
      <c r="AI17" s="180"/>
      <c r="AJ17" s="180"/>
      <c r="AK17" s="134" t="s">
        <v>147</v>
      </c>
      <c r="AL17" s="134"/>
      <c r="AM17" s="134"/>
      <c r="AN17" s="134"/>
      <c r="AO17" s="134"/>
      <c r="AP17" s="134"/>
      <c r="AQ17" s="134"/>
      <c r="AR17" s="134"/>
      <c r="AS17" s="134"/>
      <c r="AT17" s="130">
        <v>1090700</v>
      </c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 t="s">
        <v>29</v>
      </c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>
        <f>AT17</f>
        <v>1090700</v>
      </c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20" t="e">
        <f t="shared" si="0"/>
        <v>#VALUE!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67" t="s">
        <v>222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180">
        <v>200</v>
      </c>
      <c r="AF18" s="180"/>
      <c r="AG18" s="180"/>
      <c r="AH18" s="180"/>
      <c r="AI18" s="180"/>
      <c r="AJ18" s="180"/>
      <c r="AK18" s="134" t="s">
        <v>223</v>
      </c>
      <c r="AL18" s="134"/>
      <c r="AM18" s="134"/>
      <c r="AN18" s="134"/>
      <c r="AO18" s="134"/>
      <c r="AP18" s="134"/>
      <c r="AQ18" s="134"/>
      <c r="AR18" s="134"/>
      <c r="AS18" s="134"/>
      <c r="AT18" s="130">
        <v>1000</v>
      </c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 t="s">
        <v>29</v>
      </c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>
        <f>AT18</f>
        <v>1000</v>
      </c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67" t="s">
        <v>149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180">
        <v>200</v>
      </c>
      <c r="AF19" s="180"/>
      <c r="AG19" s="180"/>
      <c r="AH19" s="180"/>
      <c r="AI19" s="180"/>
      <c r="AJ19" s="180"/>
      <c r="AK19" s="134" t="s">
        <v>148</v>
      </c>
      <c r="AL19" s="134"/>
      <c r="AM19" s="134"/>
      <c r="AN19" s="134"/>
      <c r="AO19" s="134"/>
      <c r="AP19" s="134"/>
      <c r="AQ19" s="134"/>
      <c r="AR19" s="134"/>
      <c r="AS19" s="134"/>
      <c r="AT19" s="130">
        <v>1353700</v>
      </c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>
        <v>165703.16</v>
      </c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>
        <f>AT19-BK19</f>
        <v>1187996.84</v>
      </c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20">
        <f t="shared" si="0"/>
        <v>12.240759400162519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88.5" customHeight="1">
      <c r="A20" s="67" t="s">
        <v>117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180">
        <v>200</v>
      </c>
      <c r="AF20" s="180"/>
      <c r="AG20" s="180"/>
      <c r="AH20" s="180"/>
      <c r="AI20" s="180"/>
      <c r="AJ20" s="180"/>
      <c r="AK20" s="134" t="s">
        <v>118</v>
      </c>
      <c r="AL20" s="134"/>
      <c r="AM20" s="134"/>
      <c r="AN20" s="134"/>
      <c r="AO20" s="134"/>
      <c r="AP20" s="134"/>
      <c r="AQ20" s="134"/>
      <c r="AR20" s="134"/>
      <c r="AS20" s="134"/>
      <c r="AT20" s="130">
        <v>135000</v>
      </c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>
        <v>10.76</v>
      </c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>
        <f>AT20-BK20</f>
        <v>134989.24</v>
      </c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20">
        <f t="shared" si="0"/>
        <v>0.00797037037037037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78.75" customHeight="1">
      <c r="A21" s="67" t="s">
        <v>119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180">
        <v>200</v>
      </c>
      <c r="AF21" s="180"/>
      <c r="AG21" s="180"/>
      <c r="AH21" s="180"/>
      <c r="AI21" s="180"/>
      <c r="AJ21" s="180"/>
      <c r="AK21" s="134" t="s">
        <v>224</v>
      </c>
      <c r="AL21" s="134"/>
      <c r="AM21" s="134"/>
      <c r="AN21" s="134"/>
      <c r="AO21" s="134"/>
      <c r="AP21" s="134"/>
      <c r="AQ21" s="134"/>
      <c r="AR21" s="134"/>
      <c r="AS21" s="134"/>
      <c r="AT21" s="130">
        <v>15000</v>
      </c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 t="s">
        <v>29</v>
      </c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>
        <f>AT21</f>
        <v>15000</v>
      </c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20" t="e">
        <f t="shared" si="0"/>
        <v>#VALUE!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26" customFormat="1" ht="178.5" customHeight="1">
      <c r="A22" s="128" t="s">
        <v>120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79">
        <v>200</v>
      </c>
      <c r="AF22" s="179"/>
      <c r="AG22" s="179"/>
      <c r="AH22" s="179"/>
      <c r="AI22" s="179"/>
      <c r="AJ22" s="179"/>
      <c r="AK22" s="125" t="s">
        <v>233</v>
      </c>
      <c r="AL22" s="125"/>
      <c r="AM22" s="125"/>
      <c r="AN22" s="125"/>
      <c r="AO22" s="125"/>
      <c r="AP22" s="125"/>
      <c r="AQ22" s="125"/>
      <c r="AR22" s="125"/>
      <c r="AS22" s="125"/>
      <c r="AT22" s="126">
        <v>200</v>
      </c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 t="s">
        <v>29</v>
      </c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>
        <f>AT22</f>
        <v>200</v>
      </c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28" t="e">
        <f t="shared" si="0"/>
        <v>#VALUE!</v>
      </c>
      <c r="CJ22" s="29"/>
      <c r="CK22" s="29"/>
      <c r="CL22" s="29"/>
      <c r="CM22" s="30"/>
      <c r="CN22" s="30"/>
      <c r="CO22" s="30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</row>
    <row r="23" spans="1:129" s="19" customFormat="1" ht="87" customHeight="1">
      <c r="A23" s="67" t="s">
        <v>121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135">
        <v>200</v>
      </c>
      <c r="AF23" s="135"/>
      <c r="AG23" s="135"/>
      <c r="AH23" s="135"/>
      <c r="AI23" s="135"/>
      <c r="AJ23" s="135"/>
      <c r="AK23" s="134" t="s">
        <v>122</v>
      </c>
      <c r="AL23" s="134"/>
      <c r="AM23" s="134"/>
      <c r="AN23" s="134"/>
      <c r="AO23" s="134"/>
      <c r="AP23" s="134"/>
      <c r="AQ23" s="134"/>
      <c r="AR23" s="134"/>
      <c r="AS23" s="134"/>
      <c r="AT23" s="130">
        <v>69800</v>
      </c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 t="s">
        <v>29</v>
      </c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>
        <f>AT23</f>
        <v>69800</v>
      </c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20" t="e">
        <f t="shared" si="0"/>
        <v>#VALUE!</v>
      </c>
      <c r="CJ23" s="23"/>
      <c r="CK23" s="23"/>
      <c r="CL23" s="23"/>
      <c r="CM23" s="25"/>
      <c r="CN23" s="25"/>
      <c r="CO23" s="25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</row>
    <row r="24" spans="1:129" s="26" customFormat="1" ht="134.25" customHeight="1">
      <c r="A24" s="128" t="s">
        <v>143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33"/>
      <c r="AE24" s="129">
        <v>200</v>
      </c>
      <c r="AF24" s="129"/>
      <c r="AG24" s="129"/>
      <c r="AH24" s="129"/>
      <c r="AI24" s="129"/>
      <c r="AJ24" s="129"/>
      <c r="AK24" s="125" t="s">
        <v>234</v>
      </c>
      <c r="AL24" s="125"/>
      <c r="AM24" s="125"/>
      <c r="AN24" s="125"/>
      <c r="AO24" s="125"/>
      <c r="AP24" s="125"/>
      <c r="AQ24" s="125"/>
      <c r="AR24" s="125"/>
      <c r="AS24" s="125"/>
      <c r="AT24" s="126">
        <v>30000</v>
      </c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 t="s">
        <v>29</v>
      </c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>
        <f>AT24</f>
        <v>30000</v>
      </c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26" t="e">
        <f>BK24/AT24*100</f>
        <v>#VALUE!</v>
      </c>
      <c r="CJ24" s="29"/>
      <c r="CK24" s="29"/>
      <c r="CL24" s="29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</row>
    <row r="25" spans="1:129" s="19" customFormat="1" ht="116.25" customHeight="1">
      <c r="A25" s="67" t="s">
        <v>124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135">
        <v>200</v>
      </c>
      <c r="AF25" s="135"/>
      <c r="AG25" s="135"/>
      <c r="AH25" s="135"/>
      <c r="AI25" s="135"/>
      <c r="AJ25" s="135"/>
      <c r="AK25" s="134" t="s">
        <v>123</v>
      </c>
      <c r="AL25" s="134"/>
      <c r="AM25" s="134"/>
      <c r="AN25" s="134"/>
      <c r="AO25" s="134"/>
      <c r="AP25" s="134"/>
      <c r="AQ25" s="134"/>
      <c r="AR25" s="134"/>
      <c r="AS25" s="134"/>
      <c r="AT25" s="130">
        <v>25200</v>
      </c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>
        <v>25200</v>
      </c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 t="s">
        <v>29</v>
      </c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20">
        <f t="shared" si="0"/>
        <v>100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26" customFormat="1" ht="116.25" customHeight="1">
      <c r="A26" s="128" t="s">
        <v>228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7">
        <v>200</v>
      </c>
      <c r="AF26" s="127"/>
      <c r="AG26" s="127"/>
      <c r="AH26" s="127"/>
      <c r="AI26" s="127"/>
      <c r="AJ26" s="127"/>
      <c r="AK26" s="125" t="s">
        <v>227</v>
      </c>
      <c r="AL26" s="125"/>
      <c r="AM26" s="125"/>
      <c r="AN26" s="125"/>
      <c r="AO26" s="125"/>
      <c r="AP26" s="125"/>
      <c r="AQ26" s="125"/>
      <c r="AR26" s="125"/>
      <c r="AS26" s="125"/>
      <c r="AT26" s="126">
        <v>5000</v>
      </c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>
        <v>5000</v>
      </c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 t="s">
        <v>29</v>
      </c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28">
        <f>BK26/AT26*100</f>
        <v>100</v>
      </c>
      <c r="CJ26" s="29"/>
      <c r="CK26" s="29"/>
      <c r="CL26" s="29"/>
      <c r="CM26" s="30"/>
      <c r="CN26" s="30"/>
      <c r="CO26" s="30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</row>
    <row r="27" spans="1:129" s="19" customFormat="1" ht="164.25" customHeight="1">
      <c r="A27" s="67" t="s">
        <v>126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135">
        <v>200</v>
      </c>
      <c r="AF27" s="135"/>
      <c r="AG27" s="135"/>
      <c r="AH27" s="135"/>
      <c r="AI27" s="135"/>
      <c r="AJ27" s="135"/>
      <c r="AK27" s="134" t="s">
        <v>125</v>
      </c>
      <c r="AL27" s="134"/>
      <c r="AM27" s="134"/>
      <c r="AN27" s="134"/>
      <c r="AO27" s="134"/>
      <c r="AP27" s="134"/>
      <c r="AQ27" s="134"/>
      <c r="AR27" s="134"/>
      <c r="AS27" s="134"/>
      <c r="AT27" s="130">
        <v>130000</v>
      </c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>
        <v>3824</v>
      </c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>
        <f>AT27-BK27</f>
        <v>126176</v>
      </c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20">
        <f t="shared" si="0"/>
        <v>2.941538461538461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86.25" customHeight="1">
      <c r="A28" s="67" t="s">
        <v>128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21"/>
      <c r="AE28" s="180">
        <v>200</v>
      </c>
      <c r="AF28" s="180"/>
      <c r="AG28" s="180"/>
      <c r="AH28" s="180"/>
      <c r="AI28" s="180"/>
      <c r="AJ28" s="180"/>
      <c r="AK28" s="134" t="s">
        <v>127</v>
      </c>
      <c r="AL28" s="134"/>
      <c r="AM28" s="134"/>
      <c r="AN28" s="134"/>
      <c r="AO28" s="134"/>
      <c r="AP28" s="134"/>
      <c r="AQ28" s="134"/>
      <c r="AR28" s="134"/>
      <c r="AS28" s="134"/>
      <c r="AT28" s="130">
        <v>311500</v>
      </c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 t="s">
        <v>29</v>
      </c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>
        <f>AT28</f>
        <v>311500</v>
      </c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20" t="e">
        <f t="shared" si="0"/>
        <v>#VALUE!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19" customFormat="1" ht="121.5" customHeight="1">
      <c r="A29" s="67" t="s">
        <v>132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21"/>
      <c r="AE29" s="135">
        <v>200</v>
      </c>
      <c r="AF29" s="135"/>
      <c r="AG29" s="135"/>
      <c r="AH29" s="135"/>
      <c r="AI29" s="135"/>
      <c r="AJ29" s="135"/>
      <c r="AK29" s="134" t="s">
        <v>129</v>
      </c>
      <c r="AL29" s="134"/>
      <c r="AM29" s="134"/>
      <c r="AN29" s="134"/>
      <c r="AO29" s="134"/>
      <c r="AP29" s="134"/>
      <c r="AQ29" s="134"/>
      <c r="AR29" s="134"/>
      <c r="AS29" s="134"/>
      <c r="AT29" s="130">
        <v>349200</v>
      </c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 t="s">
        <v>29</v>
      </c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>
        <f>AT29</f>
        <v>349200</v>
      </c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20" t="e">
        <f t="shared" si="0"/>
        <v>#VALUE!</v>
      </c>
      <c r="CJ29" s="23"/>
      <c r="CK29" s="23"/>
      <c r="CL29" s="23"/>
      <c r="CM29" s="25"/>
      <c r="CN29" s="25"/>
      <c r="CO29" s="25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</row>
    <row r="30" spans="1:129" s="19" customFormat="1" ht="140.25" customHeight="1">
      <c r="A30" s="67" t="s">
        <v>3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21"/>
      <c r="AE30" s="135">
        <v>200</v>
      </c>
      <c r="AF30" s="135"/>
      <c r="AG30" s="135"/>
      <c r="AH30" s="135"/>
      <c r="AI30" s="135"/>
      <c r="AJ30" s="135"/>
      <c r="AK30" s="134" t="s">
        <v>130</v>
      </c>
      <c r="AL30" s="134"/>
      <c r="AM30" s="134"/>
      <c r="AN30" s="134"/>
      <c r="AO30" s="134"/>
      <c r="AP30" s="134"/>
      <c r="AQ30" s="134"/>
      <c r="AR30" s="134"/>
      <c r="AS30" s="134"/>
      <c r="AT30" s="130">
        <v>105500</v>
      </c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 t="s">
        <v>29</v>
      </c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>
        <f>AT30</f>
        <v>105500</v>
      </c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20" t="e">
        <f t="shared" si="0"/>
        <v>#VALUE!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9" customFormat="1" ht="108" customHeight="1">
      <c r="A31" s="67" t="s">
        <v>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21"/>
      <c r="AE31" s="135">
        <v>200</v>
      </c>
      <c r="AF31" s="135"/>
      <c r="AG31" s="135"/>
      <c r="AH31" s="135"/>
      <c r="AI31" s="135"/>
      <c r="AJ31" s="135"/>
      <c r="AK31" s="134" t="s">
        <v>131</v>
      </c>
      <c r="AL31" s="134"/>
      <c r="AM31" s="134"/>
      <c r="AN31" s="134"/>
      <c r="AO31" s="134"/>
      <c r="AP31" s="134"/>
      <c r="AQ31" s="134"/>
      <c r="AR31" s="134"/>
      <c r="AS31" s="134"/>
      <c r="AT31" s="130">
        <v>65300</v>
      </c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 t="s">
        <v>29</v>
      </c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>
        <f>AT31</f>
        <v>65300</v>
      </c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20" t="e">
        <f t="shared" si="0"/>
        <v>#VALUE!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26" customFormat="1" ht="147" customHeight="1">
      <c r="A32" s="131" t="s">
        <v>242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3"/>
      <c r="AD32" s="33"/>
      <c r="AE32" s="127">
        <v>200</v>
      </c>
      <c r="AF32" s="127"/>
      <c r="AG32" s="127"/>
      <c r="AH32" s="127"/>
      <c r="AI32" s="127"/>
      <c r="AJ32" s="127"/>
      <c r="AK32" s="125" t="s">
        <v>241</v>
      </c>
      <c r="AL32" s="125"/>
      <c r="AM32" s="125"/>
      <c r="AN32" s="125"/>
      <c r="AO32" s="125"/>
      <c r="AP32" s="125"/>
      <c r="AQ32" s="125"/>
      <c r="AR32" s="125"/>
      <c r="AS32" s="125"/>
      <c r="AT32" s="126">
        <v>5000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 t="s">
        <v>29</v>
      </c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30">
        <f>AT32</f>
        <v>5000</v>
      </c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28" t="e">
        <f t="shared" si="0"/>
        <v>#VALUE!</v>
      </c>
      <c r="CJ32" s="29"/>
      <c r="CK32" s="29"/>
      <c r="CL32" s="29"/>
      <c r="CM32" s="30"/>
      <c r="CN32" s="30"/>
      <c r="CO32" s="30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1:129" s="26" customFormat="1" ht="153" customHeight="1">
      <c r="A33" s="131" t="s">
        <v>243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3"/>
      <c r="AD33" s="33"/>
      <c r="AE33" s="127">
        <v>200</v>
      </c>
      <c r="AF33" s="127"/>
      <c r="AG33" s="127"/>
      <c r="AH33" s="127"/>
      <c r="AI33" s="127"/>
      <c r="AJ33" s="127"/>
      <c r="AK33" s="125" t="s">
        <v>247</v>
      </c>
      <c r="AL33" s="125"/>
      <c r="AM33" s="125"/>
      <c r="AN33" s="125"/>
      <c r="AO33" s="125"/>
      <c r="AP33" s="125"/>
      <c r="AQ33" s="125"/>
      <c r="AR33" s="125"/>
      <c r="AS33" s="125"/>
      <c r="AT33" s="126">
        <v>24000</v>
      </c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 t="s">
        <v>29</v>
      </c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30">
        <f>AT33</f>
        <v>24000</v>
      </c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28" t="e">
        <f t="shared" si="0"/>
        <v>#VALUE!</v>
      </c>
      <c r="CJ33" s="29"/>
      <c r="CK33" s="29"/>
      <c r="CL33" s="29"/>
      <c r="CM33" s="30"/>
      <c r="CN33" s="30"/>
      <c r="CO33" s="30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</row>
    <row r="34" spans="1:129" s="26" customFormat="1" ht="173.25" customHeight="1">
      <c r="A34" s="131" t="s">
        <v>244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3"/>
      <c r="AD34" s="33"/>
      <c r="AE34" s="127">
        <v>200</v>
      </c>
      <c r="AF34" s="127"/>
      <c r="AG34" s="127"/>
      <c r="AH34" s="127"/>
      <c r="AI34" s="127"/>
      <c r="AJ34" s="127"/>
      <c r="AK34" s="125" t="s">
        <v>248</v>
      </c>
      <c r="AL34" s="125"/>
      <c r="AM34" s="125"/>
      <c r="AN34" s="125"/>
      <c r="AO34" s="125"/>
      <c r="AP34" s="125"/>
      <c r="AQ34" s="125"/>
      <c r="AR34" s="125"/>
      <c r="AS34" s="125"/>
      <c r="AT34" s="126">
        <v>16000</v>
      </c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 t="s">
        <v>29</v>
      </c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30">
        <f>AT34</f>
        <v>16000</v>
      </c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28"/>
      <c r="CJ34" s="29"/>
      <c r="CK34" s="29"/>
      <c r="CL34" s="29"/>
      <c r="CM34" s="30"/>
      <c r="CN34" s="30"/>
      <c r="CO34" s="30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</row>
    <row r="35" spans="1:129" s="26" customFormat="1" ht="138.75" customHeight="1">
      <c r="A35" s="131" t="s">
        <v>245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3"/>
      <c r="AD35" s="33"/>
      <c r="AE35" s="127">
        <v>200</v>
      </c>
      <c r="AF35" s="127"/>
      <c r="AG35" s="127"/>
      <c r="AH35" s="127"/>
      <c r="AI35" s="127"/>
      <c r="AJ35" s="127"/>
      <c r="AK35" s="125" t="s">
        <v>5</v>
      </c>
      <c r="AL35" s="125"/>
      <c r="AM35" s="125"/>
      <c r="AN35" s="125"/>
      <c r="AO35" s="125"/>
      <c r="AP35" s="125"/>
      <c r="AQ35" s="125"/>
      <c r="AR35" s="125"/>
      <c r="AS35" s="125"/>
      <c r="AT35" s="126">
        <v>25300</v>
      </c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 t="s">
        <v>29</v>
      </c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30">
        <f>AT35</f>
        <v>25300</v>
      </c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28"/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53.75" customHeight="1">
      <c r="A36" s="131" t="s">
        <v>246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3"/>
      <c r="AD36" s="33"/>
      <c r="AE36" s="127">
        <v>200</v>
      </c>
      <c r="AF36" s="127"/>
      <c r="AG36" s="127"/>
      <c r="AH36" s="127"/>
      <c r="AI36" s="127"/>
      <c r="AJ36" s="127"/>
      <c r="AK36" s="125" t="s">
        <v>249</v>
      </c>
      <c r="AL36" s="125"/>
      <c r="AM36" s="125"/>
      <c r="AN36" s="125"/>
      <c r="AO36" s="125"/>
      <c r="AP36" s="125"/>
      <c r="AQ36" s="125"/>
      <c r="AR36" s="125"/>
      <c r="AS36" s="125"/>
      <c r="AT36" s="126">
        <v>37700</v>
      </c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 t="s">
        <v>29</v>
      </c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30">
        <f>AT36</f>
        <v>37700</v>
      </c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28"/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19" customFormat="1" ht="138" customHeight="1">
      <c r="A37" s="58" t="s">
        <v>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60"/>
      <c r="AD37" s="21"/>
      <c r="AE37" s="135">
        <v>200</v>
      </c>
      <c r="AF37" s="135"/>
      <c r="AG37" s="135"/>
      <c r="AH37" s="135"/>
      <c r="AI37" s="135"/>
      <c r="AJ37" s="135"/>
      <c r="AK37" s="134" t="s">
        <v>6</v>
      </c>
      <c r="AL37" s="134"/>
      <c r="AM37" s="134"/>
      <c r="AN37" s="134"/>
      <c r="AO37" s="134"/>
      <c r="AP37" s="134"/>
      <c r="AQ37" s="134"/>
      <c r="AR37" s="134"/>
      <c r="AS37" s="134"/>
      <c r="AT37" s="130">
        <v>100000</v>
      </c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 t="s">
        <v>29</v>
      </c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>
        <f>AT37</f>
        <v>100000</v>
      </c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20" t="e">
        <f t="shared" si="0"/>
        <v>#VALUE!</v>
      </c>
      <c r="CJ37" s="23"/>
      <c r="CK37" s="23"/>
      <c r="CL37" s="23"/>
      <c r="CM37" s="25"/>
      <c r="CN37" s="25"/>
      <c r="CO37" s="25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</row>
    <row r="38" spans="1:129" s="26" customFormat="1" ht="180.75" customHeight="1">
      <c r="A38" s="131" t="s">
        <v>226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27"/>
      <c r="AE38" s="127">
        <v>200</v>
      </c>
      <c r="AF38" s="127"/>
      <c r="AG38" s="127"/>
      <c r="AH38" s="127"/>
      <c r="AI38" s="127"/>
      <c r="AJ38" s="127"/>
      <c r="AK38" s="125" t="s">
        <v>225</v>
      </c>
      <c r="AL38" s="125"/>
      <c r="AM38" s="125"/>
      <c r="AN38" s="125"/>
      <c r="AO38" s="125"/>
      <c r="AP38" s="125"/>
      <c r="AQ38" s="125"/>
      <c r="AR38" s="125"/>
      <c r="AS38" s="125"/>
      <c r="AT38" s="126">
        <v>32000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 t="s">
        <v>29</v>
      </c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30">
        <f>AT38</f>
        <v>32000</v>
      </c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28" t="e">
        <f>BK38/AT38*100</f>
        <v>#VALUE!</v>
      </c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19" customFormat="1" ht="126" customHeight="1">
      <c r="A39" s="67" t="s">
        <v>9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21"/>
      <c r="AE39" s="135">
        <v>200</v>
      </c>
      <c r="AF39" s="135"/>
      <c r="AG39" s="135"/>
      <c r="AH39" s="135"/>
      <c r="AI39" s="135"/>
      <c r="AJ39" s="135"/>
      <c r="AK39" s="134" t="s">
        <v>10</v>
      </c>
      <c r="AL39" s="134"/>
      <c r="AM39" s="134"/>
      <c r="AN39" s="134"/>
      <c r="AO39" s="134"/>
      <c r="AP39" s="134"/>
      <c r="AQ39" s="134"/>
      <c r="AR39" s="134"/>
      <c r="AS39" s="134"/>
      <c r="AT39" s="130">
        <v>4953000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>
        <v>245582.77</v>
      </c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>
        <f>AT39-BK39</f>
        <v>4707417.23</v>
      </c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20">
        <f t="shared" si="0"/>
        <v>4.95826307288512</v>
      </c>
      <c r="CJ39" s="23"/>
      <c r="CK39" s="23"/>
      <c r="CL39" s="23"/>
      <c r="CM39" s="25"/>
      <c r="CN39" s="25"/>
      <c r="CO39" s="25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</row>
    <row r="40" spans="1:129" s="19" customFormat="1" ht="126" customHeight="1">
      <c r="A40" s="67" t="s">
        <v>11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21"/>
      <c r="AE40" s="135">
        <v>200</v>
      </c>
      <c r="AF40" s="135"/>
      <c r="AG40" s="135"/>
      <c r="AH40" s="135"/>
      <c r="AI40" s="135"/>
      <c r="AJ40" s="135"/>
      <c r="AK40" s="134" t="s">
        <v>8</v>
      </c>
      <c r="AL40" s="134"/>
      <c r="AM40" s="134"/>
      <c r="AN40" s="134"/>
      <c r="AO40" s="134"/>
      <c r="AP40" s="134"/>
      <c r="AQ40" s="134"/>
      <c r="AR40" s="134"/>
      <c r="AS40" s="134"/>
      <c r="AT40" s="130">
        <v>3554700</v>
      </c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>
        <v>83810</v>
      </c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>
        <f>AT40-BK40</f>
        <v>3470890</v>
      </c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20">
        <f t="shared" si="0"/>
        <v>2.3577235772357725</v>
      </c>
      <c r="CJ40" s="23"/>
      <c r="CK40" s="23"/>
      <c r="CL40" s="23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</row>
    <row r="41" spans="1:129" s="19" customFormat="1" ht="138.75" customHeight="1">
      <c r="A41" s="58" t="s">
        <v>14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60"/>
      <c r="AD41" s="21"/>
      <c r="AE41" s="135">
        <v>200</v>
      </c>
      <c r="AF41" s="135"/>
      <c r="AG41" s="135"/>
      <c r="AH41" s="135"/>
      <c r="AI41" s="135"/>
      <c r="AJ41" s="135"/>
      <c r="AK41" s="134" t="s">
        <v>12</v>
      </c>
      <c r="AL41" s="134"/>
      <c r="AM41" s="134"/>
      <c r="AN41" s="134"/>
      <c r="AO41" s="134"/>
      <c r="AP41" s="134"/>
      <c r="AQ41" s="134"/>
      <c r="AR41" s="134"/>
      <c r="AS41" s="134"/>
      <c r="AT41" s="130">
        <v>350000</v>
      </c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 t="s">
        <v>29</v>
      </c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>
        <f>AT41</f>
        <v>350000</v>
      </c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20" t="e">
        <f t="shared" si="0"/>
        <v>#VALUE!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9" customFormat="1" ht="132.75" customHeight="1">
      <c r="A42" s="58" t="s">
        <v>15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60"/>
      <c r="AD42" s="21"/>
      <c r="AE42" s="135">
        <v>200</v>
      </c>
      <c r="AF42" s="135"/>
      <c r="AG42" s="135"/>
      <c r="AH42" s="135"/>
      <c r="AI42" s="135"/>
      <c r="AJ42" s="135"/>
      <c r="AK42" s="134" t="s">
        <v>13</v>
      </c>
      <c r="AL42" s="134"/>
      <c r="AM42" s="134"/>
      <c r="AN42" s="134"/>
      <c r="AO42" s="134"/>
      <c r="AP42" s="134"/>
      <c r="AQ42" s="134"/>
      <c r="AR42" s="134"/>
      <c r="AS42" s="134"/>
      <c r="AT42" s="130">
        <v>2997044.02</v>
      </c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>
        <v>176691.36</v>
      </c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>
        <f>AT42-BK42</f>
        <v>2820352.66</v>
      </c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20">
        <f>BK42/AT42*100</f>
        <v>5.895521014069056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9" customFormat="1" ht="147" customHeight="1">
      <c r="A43" s="58" t="s">
        <v>16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60"/>
      <c r="AD43" s="21"/>
      <c r="AE43" s="135">
        <v>200</v>
      </c>
      <c r="AF43" s="135"/>
      <c r="AG43" s="135"/>
      <c r="AH43" s="135"/>
      <c r="AI43" s="135"/>
      <c r="AJ43" s="135"/>
      <c r="AK43" s="134" t="s">
        <v>17</v>
      </c>
      <c r="AL43" s="134"/>
      <c r="AM43" s="134"/>
      <c r="AN43" s="134"/>
      <c r="AO43" s="134"/>
      <c r="AP43" s="134"/>
      <c r="AQ43" s="134"/>
      <c r="AR43" s="134"/>
      <c r="AS43" s="134"/>
      <c r="AT43" s="130">
        <v>30000</v>
      </c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 t="s">
        <v>29</v>
      </c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>
        <f>AT43</f>
        <v>30000</v>
      </c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20" t="e">
        <f t="shared" si="0"/>
        <v>#VALUE!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50" customHeight="1">
      <c r="A44" s="58" t="s">
        <v>18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60"/>
      <c r="AD44" s="21"/>
      <c r="AE44" s="135">
        <v>200</v>
      </c>
      <c r="AF44" s="135"/>
      <c r="AG44" s="135"/>
      <c r="AH44" s="135"/>
      <c r="AI44" s="135"/>
      <c r="AJ44" s="135"/>
      <c r="AK44" s="134" t="s">
        <v>19</v>
      </c>
      <c r="AL44" s="134"/>
      <c r="AM44" s="134"/>
      <c r="AN44" s="134"/>
      <c r="AO44" s="134"/>
      <c r="AP44" s="134"/>
      <c r="AQ44" s="134"/>
      <c r="AR44" s="134"/>
      <c r="AS44" s="134"/>
      <c r="AT44" s="130">
        <v>1629300</v>
      </c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>
        <v>145187.15</v>
      </c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>
        <f>AT44-BK44</f>
        <v>1484112.85</v>
      </c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20">
        <f t="shared" si="0"/>
        <v>8.911013932363591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13.25" customHeight="1">
      <c r="A45" s="67" t="s">
        <v>20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21"/>
      <c r="AE45" s="135">
        <v>200</v>
      </c>
      <c r="AF45" s="135"/>
      <c r="AG45" s="135"/>
      <c r="AH45" s="135"/>
      <c r="AI45" s="135"/>
      <c r="AJ45" s="135"/>
      <c r="AK45" s="134" t="s">
        <v>21</v>
      </c>
      <c r="AL45" s="134"/>
      <c r="AM45" s="134"/>
      <c r="AN45" s="134"/>
      <c r="AO45" s="134"/>
      <c r="AP45" s="134"/>
      <c r="AQ45" s="134"/>
      <c r="AR45" s="134"/>
      <c r="AS45" s="134"/>
      <c r="AT45" s="130">
        <v>519000</v>
      </c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 t="s">
        <v>29</v>
      </c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>
        <f>AT45</f>
        <v>519000</v>
      </c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20" t="e">
        <f t="shared" si="0"/>
        <v>#VALUE!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64.25" customHeight="1">
      <c r="A46" s="67" t="s">
        <v>23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21"/>
      <c r="AE46" s="135">
        <v>200</v>
      </c>
      <c r="AF46" s="135"/>
      <c r="AG46" s="135"/>
      <c r="AH46" s="135"/>
      <c r="AI46" s="135"/>
      <c r="AJ46" s="135"/>
      <c r="AK46" s="134" t="s">
        <v>22</v>
      </c>
      <c r="AL46" s="134"/>
      <c r="AM46" s="134"/>
      <c r="AN46" s="134"/>
      <c r="AO46" s="134"/>
      <c r="AP46" s="134"/>
      <c r="AQ46" s="134"/>
      <c r="AR46" s="134"/>
      <c r="AS46" s="134"/>
      <c r="AT46" s="130">
        <v>204000</v>
      </c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 t="s">
        <v>29</v>
      </c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>
        <f>AT46</f>
        <v>204000</v>
      </c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20" t="e">
        <f t="shared" si="0"/>
        <v>#VALUE!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26.75" customHeight="1">
      <c r="A47" s="67" t="s">
        <v>25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21"/>
      <c r="AE47" s="135">
        <v>200</v>
      </c>
      <c r="AF47" s="135"/>
      <c r="AG47" s="135"/>
      <c r="AH47" s="135"/>
      <c r="AI47" s="135"/>
      <c r="AJ47" s="135"/>
      <c r="AK47" s="134" t="s">
        <v>24</v>
      </c>
      <c r="AL47" s="134"/>
      <c r="AM47" s="134"/>
      <c r="AN47" s="134"/>
      <c r="AO47" s="134"/>
      <c r="AP47" s="134"/>
      <c r="AQ47" s="134"/>
      <c r="AR47" s="134"/>
      <c r="AS47" s="134"/>
      <c r="AT47" s="130">
        <v>157900</v>
      </c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>
        <v>66498</v>
      </c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>
        <f>AT47-BK47</f>
        <v>91402</v>
      </c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20">
        <f t="shared" si="0"/>
        <v>42.113996200126664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126.75" customHeight="1">
      <c r="A48" s="67" t="s">
        <v>25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21"/>
      <c r="AE48" s="135">
        <v>200</v>
      </c>
      <c r="AF48" s="135"/>
      <c r="AG48" s="135"/>
      <c r="AH48" s="135"/>
      <c r="AI48" s="135"/>
      <c r="AJ48" s="135"/>
      <c r="AK48" s="134" t="s">
        <v>250</v>
      </c>
      <c r="AL48" s="134"/>
      <c r="AM48" s="134"/>
      <c r="AN48" s="134"/>
      <c r="AO48" s="134"/>
      <c r="AP48" s="134"/>
      <c r="AQ48" s="134"/>
      <c r="AR48" s="134"/>
      <c r="AS48" s="134"/>
      <c r="AT48" s="130">
        <v>134556.29</v>
      </c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 t="s">
        <v>29</v>
      </c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>
        <f>AT48</f>
        <v>134556.29</v>
      </c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20" t="e">
        <f>BK48/AT48*100</f>
        <v>#VALUE!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64" customFormat="1" ht="16.5" customHeight="1" thickBot="1">
      <c r="A49" s="162" t="s">
        <v>236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</row>
    <row r="50" spans="1:86" s="22" customFormat="1" ht="24.75" customHeight="1" thickBot="1">
      <c r="A50" s="167" t="s">
        <v>170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9">
        <v>450</v>
      </c>
      <c r="AF50" s="169"/>
      <c r="AG50" s="169"/>
      <c r="AH50" s="169"/>
      <c r="AI50" s="169"/>
      <c r="AJ50" s="169"/>
      <c r="AK50" s="168" t="s">
        <v>62</v>
      </c>
      <c r="AL50" s="168"/>
      <c r="AM50" s="168"/>
      <c r="AN50" s="168"/>
      <c r="AO50" s="168"/>
      <c r="AP50" s="168"/>
      <c r="AQ50" s="168"/>
      <c r="AR50" s="168"/>
      <c r="AS50" s="168"/>
      <c r="AT50" s="158">
        <f>стр1!BB14-стр2!AT7</f>
        <v>-1993800.3099999987</v>
      </c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>
        <f>стр1!BX14-стр2!BK7</f>
        <v>-32329.870000000228</v>
      </c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61" t="s">
        <v>62</v>
      </c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22">
        <f>BK50/AT50*100</f>
        <v>1.6215199605420991</v>
      </c>
    </row>
    <row r="51" spans="46:74" ht="12.75" customHeight="1"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</row>
    <row r="53" spans="43:74" ht="12.75" customHeight="1">
      <c r="AQ53" s="159"/>
      <c r="AR53" s="159"/>
      <c r="BK53" s="160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</row>
  </sheetData>
  <sheetProtection/>
  <mergeCells count="273">
    <mergeCell ref="A48:AC48"/>
    <mergeCell ref="AE48:AJ48"/>
    <mergeCell ref="AK48:AS48"/>
    <mergeCell ref="AT48:BJ48"/>
    <mergeCell ref="BK48:BV48"/>
    <mergeCell ref="BW48:CG48"/>
    <mergeCell ref="A18:AD18"/>
    <mergeCell ref="AE18:AJ18"/>
    <mergeCell ref="AK18:AS18"/>
    <mergeCell ref="AT18:BJ18"/>
    <mergeCell ref="BK18:BV18"/>
    <mergeCell ref="A44:AC44"/>
    <mergeCell ref="AK45:AS45"/>
    <mergeCell ref="AE41:AJ41"/>
    <mergeCell ref="AE38:AJ38"/>
    <mergeCell ref="BW18:CG18"/>
    <mergeCell ref="AT25:BJ25"/>
    <mergeCell ref="A42:AC42"/>
    <mergeCell ref="AE42:AJ42"/>
    <mergeCell ref="BW44:CG44"/>
    <mergeCell ref="AK27:AS27"/>
    <mergeCell ref="A40:AC40"/>
    <mergeCell ref="A45:AC45"/>
    <mergeCell ref="A46:AC46"/>
    <mergeCell ref="A37:AC37"/>
    <mergeCell ref="A41:AC41"/>
    <mergeCell ref="AE40:AJ40"/>
    <mergeCell ref="AE45:AJ45"/>
    <mergeCell ref="A43:AC43"/>
    <mergeCell ref="AE21:AJ21"/>
    <mergeCell ref="AE27:AJ27"/>
    <mergeCell ref="AE20:AJ20"/>
    <mergeCell ref="AE32:AJ32"/>
    <mergeCell ref="AE36:AJ36"/>
    <mergeCell ref="AE46:AJ46"/>
    <mergeCell ref="AE28:AJ28"/>
    <mergeCell ref="AE31:AJ31"/>
    <mergeCell ref="A21:AD21"/>
    <mergeCell ref="A20:AD20"/>
    <mergeCell ref="AE34:AJ34"/>
    <mergeCell ref="A13:AC13"/>
    <mergeCell ref="AE13:AJ13"/>
    <mergeCell ref="AE14:AJ14"/>
    <mergeCell ref="A15:AD15"/>
    <mergeCell ref="AE15:AJ15"/>
    <mergeCell ref="AK20:AS20"/>
    <mergeCell ref="AK25:AS25"/>
    <mergeCell ref="AT17:BJ17"/>
    <mergeCell ref="AT20:BJ20"/>
    <mergeCell ref="AT22:BJ22"/>
    <mergeCell ref="AT21:BJ21"/>
    <mergeCell ref="AK17:AS17"/>
    <mergeCell ref="A39:AC39"/>
    <mergeCell ref="A32:AC32"/>
    <mergeCell ref="AE39:AJ39"/>
    <mergeCell ref="A38:AC38"/>
    <mergeCell ref="A35:AC35"/>
    <mergeCell ref="A36:AC36"/>
    <mergeCell ref="AK32:AS32"/>
    <mergeCell ref="AT32:BJ32"/>
    <mergeCell ref="AK26:AS26"/>
    <mergeCell ref="AE17:AJ17"/>
    <mergeCell ref="A17:AD17"/>
    <mergeCell ref="A30:AC30"/>
    <mergeCell ref="A31:AC31"/>
    <mergeCell ref="A29:AC29"/>
    <mergeCell ref="AE29:AJ29"/>
    <mergeCell ref="AE19:AJ19"/>
    <mergeCell ref="AE33:AJ33"/>
    <mergeCell ref="AK29:AS29"/>
    <mergeCell ref="AT29:BJ29"/>
    <mergeCell ref="AT28:BJ28"/>
    <mergeCell ref="AE25:AJ25"/>
    <mergeCell ref="AT23:BJ23"/>
    <mergeCell ref="AT27:BJ27"/>
    <mergeCell ref="AK33:AS33"/>
    <mergeCell ref="AT33:BJ33"/>
    <mergeCell ref="AK31:AS31"/>
    <mergeCell ref="A12:AD12"/>
    <mergeCell ref="AE12:AJ12"/>
    <mergeCell ref="AK12:AS12"/>
    <mergeCell ref="AT16:BJ16"/>
    <mergeCell ref="AK19:AS19"/>
    <mergeCell ref="AT19:BJ19"/>
    <mergeCell ref="A14:AC14"/>
    <mergeCell ref="A19:AD19"/>
    <mergeCell ref="A16:AD16"/>
    <mergeCell ref="AE16:AJ16"/>
    <mergeCell ref="A22:AD22"/>
    <mergeCell ref="AE22:AJ22"/>
    <mergeCell ref="AK22:AS22"/>
    <mergeCell ref="A28:AC28"/>
    <mergeCell ref="BK29:BV29"/>
    <mergeCell ref="BW31:CG31"/>
    <mergeCell ref="BK30:BV30"/>
    <mergeCell ref="A25:AD25"/>
    <mergeCell ref="AE30:AJ30"/>
    <mergeCell ref="A26:AD26"/>
    <mergeCell ref="AE6:AJ6"/>
    <mergeCell ref="A10:AD10"/>
    <mergeCell ref="AT11:BJ11"/>
    <mergeCell ref="AE10:AJ10"/>
    <mergeCell ref="AT10:BJ10"/>
    <mergeCell ref="AK10:AS10"/>
    <mergeCell ref="AK6:AS6"/>
    <mergeCell ref="A8:AD8"/>
    <mergeCell ref="A6:AD6"/>
    <mergeCell ref="A7:AD7"/>
    <mergeCell ref="A2:CG2"/>
    <mergeCell ref="A4:AD5"/>
    <mergeCell ref="AE4:AJ5"/>
    <mergeCell ref="AK4:AS5"/>
    <mergeCell ref="AT4:BJ5"/>
    <mergeCell ref="BK4:BV5"/>
    <mergeCell ref="BW4:CG5"/>
    <mergeCell ref="BW6:CG6"/>
    <mergeCell ref="AK11:AS11"/>
    <mergeCell ref="BK6:BV6"/>
    <mergeCell ref="BW11:CG11"/>
    <mergeCell ref="BW8:CG9"/>
    <mergeCell ref="BK11:BV11"/>
    <mergeCell ref="BK10:BV10"/>
    <mergeCell ref="BW15:CG15"/>
    <mergeCell ref="BW10:CG10"/>
    <mergeCell ref="AT14:BJ14"/>
    <mergeCell ref="AE7:AJ7"/>
    <mergeCell ref="AK7:AS7"/>
    <mergeCell ref="AT7:BJ7"/>
    <mergeCell ref="BW13:CG13"/>
    <mergeCell ref="AK13:AS13"/>
    <mergeCell ref="AK14:AS14"/>
    <mergeCell ref="AK15:AS15"/>
    <mergeCell ref="BK21:BV21"/>
    <mergeCell ref="BK22:BV22"/>
    <mergeCell ref="BW23:CG23"/>
    <mergeCell ref="AT6:BJ6"/>
    <mergeCell ref="BW17:CG17"/>
    <mergeCell ref="BK14:BV14"/>
    <mergeCell ref="BW16:CG16"/>
    <mergeCell ref="BK15:BV15"/>
    <mergeCell ref="BK16:BV16"/>
    <mergeCell ref="BK17:BV17"/>
    <mergeCell ref="BK8:BV9"/>
    <mergeCell ref="BK20:BV20"/>
    <mergeCell ref="BW32:CG32"/>
    <mergeCell ref="BW33:CG33"/>
    <mergeCell ref="BW25:CG25"/>
    <mergeCell ref="BW19:CG19"/>
    <mergeCell ref="BW14:CG14"/>
    <mergeCell ref="BK32:BV32"/>
    <mergeCell ref="BW27:CG27"/>
    <mergeCell ref="BW28:CG28"/>
    <mergeCell ref="BW21:CG21"/>
    <mergeCell ref="BW22:CG22"/>
    <mergeCell ref="BW20:CG20"/>
    <mergeCell ref="BW30:CG30"/>
    <mergeCell ref="CM7:DY7"/>
    <mergeCell ref="BK7:BV7"/>
    <mergeCell ref="CJ7:CL7"/>
    <mergeCell ref="BW7:CG7"/>
    <mergeCell ref="BK12:BV12"/>
    <mergeCell ref="BW12:CG12"/>
    <mergeCell ref="AQ53:AR53"/>
    <mergeCell ref="BK53:BV53"/>
    <mergeCell ref="BW50:CG50"/>
    <mergeCell ref="A49:IV49"/>
    <mergeCell ref="BK51:BV51"/>
    <mergeCell ref="AT51:BJ51"/>
    <mergeCell ref="A50:AD50"/>
    <mergeCell ref="AK50:AS50"/>
    <mergeCell ref="BK50:BV50"/>
    <mergeCell ref="AE50:AJ50"/>
    <mergeCell ref="AE44:AJ44"/>
    <mergeCell ref="AK47:AS47"/>
    <mergeCell ref="BK46:BV46"/>
    <mergeCell ref="AK44:AS44"/>
    <mergeCell ref="AT47:BJ47"/>
    <mergeCell ref="AT43:BJ43"/>
    <mergeCell ref="BK47:BV47"/>
    <mergeCell ref="BK45:BV45"/>
    <mergeCell ref="AT44:BJ44"/>
    <mergeCell ref="AK46:AS46"/>
    <mergeCell ref="AT41:BJ41"/>
    <mergeCell ref="AT39:BJ39"/>
    <mergeCell ref="AT40:BJ40"/>
    <mergeCell ref="AK43:AS43"/>
    <mergeCell ref="AK41:AS41"/>
    <mergeCell ref="AE37:AJ37"/>
    <mergeCell ref="AE43:AJ43"/>
    <mergeCell ref="AK38:AS38"/>
    <mergeCell ref="AT38:BJ38"/>
    <mergeCell ref="AK40:AS40"/>
    <mergeCell ref="AT50:BJ50"/>
    <mergeCell ref="A23:AD23"/>
    <mergeCell ref="AE23:AJ23"/>
    <mergeCell ref="AK23:AS23"/>
    <mergeCell ref="AT46:BJ46"/>
    <mergeCell ref="AT45:BJ45"/>
    <mergeCell ref="A47:AC47"/>
    <mergeCell ref="AE47:AJ47"/>
    <mergeCell ref="AT37:BJ37"/>
    <mergeCell ref="BW46:CG46"/>
    <mergeCell ref="BK44:BV44"/>
    <mergeCell ref="BK23:BV23"/>
    <mergeCell ref="BW39:CG39"/>
    <mergeCell ref="BW43:CG43"/>
    <mergeCell ref="BW40:CG40"/>
    <mergeCell ref="BW45:CG45"/>
    <mergeCell ref="BW37:CG37"/>
    <mergeCell ref="BK43:BV43"/>
    <mergeCell ref="BW29:CG29"/>
    <mergeCell ref="A11:AD11"/>
    <mergeCell ref="AE11:AJ11"/>
    <mergeCell ref="BW47:CG47"/>
    <mergeCell ref="BK27:BV27"/>
    <mergeCell ref="BK25:BV25"/>
    <mergeCell ref="BK37:BV37"/>
    <mergeCell ref="BK39:BV39"/>
    <mergeCell ref="BK28:BV28"/>
    <mergeCell ref="BK40:BV40"/>
    <mergeCell ref="BK19:BV19"/>
    <mergeCell ref="AK16:AS16"/>
    <mergeCell ref="AK21:AS21"/>
    <mergeCell ref="A9:AD9"/>
    <mergeCell ref="AT13:BJ13"/>
    <mergeCell ref="AT15:BJ15"/>
    <mergeCell ref="BK13:BV13"/>
    <mergeCell ref="AE8:AJ9"/>
    <mergeCell ref="AK8:AS9"/>
    <mergeCell ref="AT8:BJ9"/>
    <mergeCell ref="AT12:BJ12"/>
    <mergeCell ref="AK42:AS42"/>
    <mergeCell ref="BW41:CG41"/>
    <mergeCell ref="BK26:BV26"/>
    <mergeCell ref="BW26:CG26"/>
    <mergeCell ref="BK31:BV31"/>
    <mergeCell ref="BK33:BV33"/>
    <mergeCell ref="AT26:BJ26"/>
    <mergeCell ref="AK39:AS39"/>
    <mergeCell ref="AK37:AS37"/>
    <mergeCell ref="BW42:CG42"/>
    <mergeCell ref="AT42:BJ42"/>
    <mergeCell ref="BK42:BV42"/>
    <mergeCell ref="BK41:BV41"/>
    <mergeCell ref="A34:AC34"/>
    <mergeCell ref="BK24:BV24"/>
    <mergeCell ref="BW24:CG24"/>
    <mergeCell ref="A33:AC33"/>
    <mergeCell ref="A24:AC24"/>
    <mergeCell ref="AE24:AJ24"/>
    <mergeCell ref="AK24:AS24"/>
    <mergeCell ref="AT24:BJ24"/>
    <mergeCell ref="AT31:BJ31"/>
    <mergeCell ref="AT30:BJ30"/>
    <mergeCell ref="AE26:AJ26"/>
    <mergeCell ref="A27:AD27"/>
    <mergeCell ref="AK28:AS28"/>
    <mergeCell ref="AK30:AS30"/>
    <mergeCell ref="AE35:AJ35"/>
    <mergeCell ref="AK35:AS35"/>
    <mergeCell ref="AT35:BJ35"/>
    <mergeCell ref="BK35:BV35"/>
    <mergeCell ref="BW35:CG35"/>
    <mergeCell ref="BW38:CG38"/>
    <mergeCell ref="BK38:BV38"/>
    <mergeCell ref="AK36:AS36"/>
    <mergeCell ref="AT36:BJ36"/>
    <mergeCell ref="BK36:BV36"/>
    <mergeCell ref="BW36:CG36"/>
    <mergeCell ref="AK34:AS34"/>
    <mergeCell ref="AT34:BJ34"/>
    <mergeCell ref="BK34:BV34"/>
    <mergeCell ref="BW34:CG34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31">
      <selection activeCell="AH27" sqref="AH27:BB27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63</v>
      </c>
    </row>
    <row r="2" spans="1:108" s="8" customFormat="1" ht="25.5" customHeight="1">
      <c r="A2" s="245" t="s">
        <v>172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</row>
    <row r="3" spans="1:108" s="14" customFormat="1" ht="56.25" customHeight="1">
      <c r="A3" s="240" t="s">
        <v>157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 t="s">
        <v>158</v>
      </c>
      <c r="AC3" s="235"/>
      <c r="AD3" s="235"/>
      <c r="AE3" s="235"/>
      <c r="AF3" s="235"/>
      <c r="AG3" s="235"/>
      <c r="AH3" s="235" t="s">
        <v>173</v>
      </c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 t="s">
        <v>64</v>
      </c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 t="s">
        <v>160</v>
      </c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 t="s">
        <v>161</v>
      </c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41"/>
    </row>
    <row r="4" spans="1:108" s="9" customFormat="1" ht="12" customHeight="1" thickBot="1">
      <c r="A4" s="246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8">
        <v>2</v>
      </c>
      <c r="AC4" s="248"/>
      <c r="AD4" s="248"/>
      <c r="AE4" s="248"/>
      <c r="AF4" s="248"/>
      <c r="AG4" s="248"/>
      <c r="AH4" s="248">
        <v>3</v>
      </c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>
        <v>4</v>
      </c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>
        <v>5</v>
      </c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>
        <v>6</v>
      </c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9"/>
    </row>
    <row r="5" spans="1:108" s="15" customFormat="1" ht="23.25" customHeight="1">
      <c r="A5" s="242" t="s">
        <v>99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3"/>
      <c r="AB5" s="244" t="s">
        <v>65</v>
      </c>
      <c r="AC5" s="239"/>
      <c r="AD5" s="239"/>
      <c r="AE5" s="239"/>
      <c r="AF5" s="239"/>
      <c r="AG5" s="239"/>
      <c r="AH5" s="239" t="s">
        <v>174</v>
      </c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6">
        <f>BC28</f>
        <v>1993800.3099999987</v>
      </c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6">
        <f>BY28</f>
        <v>32329.869999999995</v>
      </c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6">
        <f>BC5-BY5</f>
        <v>1961470.4399999985</v>
      </c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8"/>
    </row>
    <row r="6" spans="1:108" s="15" customFormat="1" ht="13.5" customHeight="1">
      <c r="A6" s="221" t="s">
        <v>163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2"/>
      <c r="AB6" s="223" t="s">
        <v>66</v>
      </c>
      <c r="AC6" s="224"/>
      <c r="AD6" s="224"/>
      <c r="AE6" s="224"/>
      <c r="AF6" s="224"/>
      <c r="AG6" s="225"/>
      <c r="AH6" s="231" t="s">
        <v>174</v>
      </c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5"/>
      <c r="BC6" s="213" t="s">
        <v>29</v>
      </c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5"/>
      <c r="BY6" s="213" t="s">
        <v>29</v>
      </c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5"/>
      <c r="CO6" s="213" t="s">
        <v>29</v>
      </c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29"/>
    </row>
    <row r="7" spans="1:108" ht="23.25" customHeight="1">
      <c r="A7" s="233" t="s">
        <v>175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4"/>
      <c r="AB7" s="226"/>
      <c r="AC7" s="227"/>
      <c r="AD7" s="227"/>
      <c r="AE7" s="227"/>
      <c r="AF7" s="227"/>
      <c r="AG7" s="228"/>
      <c r="AH7" s="232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8"/>
      <c r="BC7" s="216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8"/>
      <c r="BY7" s="216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8"/>
      <c r="CO7" s="216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30"/>
    </row>
    <row r="8" spans="1:108" ht="13.5" customHeight="1">
      <c r="A8" s="250" t="s">
        <v>67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1"/>
      <c r="AB8" s="223"/>
      <c r="AC8" s="224"/>
      <c r="AD8" s="224"/>
      <c r="AE8" s="224"/>
      <c r="AF8" s="224"/>
      <c r="AG8" s="225"/>
      <c r="AH8" s="231" t="s">
        <v>29</v>
      </c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5"/>
      <c r="BC8" s="213" t="s">
        <v>29</v>
      </c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5"/>
      <c r="BY8" s="213" t="s">
        <v>29</v>
      </c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5"/>
      <c r="CO8" s="213" t="s">
        <v>29</v>
      </c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29"/>
    </row>
    <row r="9" spans="1:108" ht="13.5" customHeight="1">
      <c r="A9" s="219" t="s">
        <v>29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20"/>
      <c r="AB9" s="226"/>
      <c r="AC9" s="227"/>
      <c r="AD9" s="227"/>
      <c r="AE9" s="227"/>
      <c r="AF9" s="227"/>
      <c r="AG9" s="228"/>
      <c r="AH9" s="232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8"/>
      <c r="BC9" s="216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8"/>
      <c r="BY9" s="216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8"/>
      <c r="CO9" s="216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30"/>
    </row>
    <row r="10" spans="1:108" ht="13.5" customHeight="1">
      <c r="A10" s="209" t="s">
        <v>29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10"/>
      <c r="AB10" s="201"/>
      <c r="AC10" s="202"/>
      <c r="AD10" s="202"/>
      <c r="AE10" s="202"/>
      <c r="AF10" s="202"/>
      <c r="AG10" s="202"/>
      <c r="AH10" s="202" t="s">
        <v>29</v>
      </c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4" t="s">
        <v>29</v>
      </c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 t="s">
        <v>29</v>
      </c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 t="s">
        <v>29</v>
      </c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6"/>
    </row>
    <row r="11" spans="1:108" ht="13.5" customHeight="1">
      <c r="A11" s="209" t="s">
        <v>29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10"/>
      <c r="AB11" s="201"/>
      <c r="AC11" s="202"/>
      <c r="AD11" s="202"/>
      <c r="AE11" s="202"/>
      <c r="AF11" s="202"/>
      <c r="AG11" s="202"/>
      <c r="AH11" s="202" t="s">
        <v>29</v>
      </c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4" t="s">
        <v>29</v>
      </c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 t="s">
        <v>29</v>
      </c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 t="s">
        <v>29</v>
      </c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6"/>
    </row>
    <row r="12" spans="1:108" ht="13.5" customHeight="1">
      <c r="A12" s="209" t="s">
        <v>29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10"/>
      <c r="AB12" s="201"/>
      <c r="AC12" s="202"/>
      <c r="AD12" s="202"/>
      <c r="AE12" s="202"/>
      <c r="AF12" s="202"/>
      <c r="AG12" s="202"/>
      <c r="AH12" s="202" t="s">
        <v>29</v>
      </c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4" t="s">
        <v>29</v>
      </c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 t="s">
        <v>29</v>
      </c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 t="s">
        <v>29</v>
      </c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6"/>
    </row>
    <row r="13" spans="1:108" ht="13.5" customHeight="1">
      <c r="A13" s="209" t="s">
        <v>29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10"/>
      <c r="AB13" s="201"/>
      <c r="AC13" s="202"/>
      <c r="AD13" s="202"/>
      <c r="AE13" s="202"/>
      <c r="AF13" s="202"/>
      <c r="AG13" s="202"/>
      <c r="AH13" s="202" t="s">
        <v>29</v>
      </c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4" t="s">
        <v>29</v>
      </c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 t="s">
        <v>29</v>
      </c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 t="s">
        <v>29</v>
      </c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6"/>
    </row>
    <row r="14" spans="1:108" ht="13.5" customHeight="1">
      <c r="A14" s="209" t="s">
        <v>29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10"/>
      <c r="AB14" s="201"/>
      <c r="AC14" s="202"/>
      <c r="AD14" s="202"/>
      <c r="AE14" s="202"/>
      <c r="AF14" s="202"/>
      <c r="AG14" s="202"/>
      <c r="AH14" s="202" t="s">
        <v>29</v>
      </c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4" t="s">
        <v>29</v>
      </c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 t="s">
        <v>29</v>
      </c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 t="s">
        <v>29</v>
      </c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6"/>
    </row>
    <row r="15" spans="1:108" ht="13.5" customHeight="1">
      <c r="A15" s="209" t="s">
        <v>29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10"/>
      <c r="AB15" s="201"/>
      <c r="AC15" s="202"/>
      <c r="AD15" s="202"/>
      <c r="AE15" s="202"/>
      <c r="AF15" s="202"/>
      <c r="AG15" s="202"/>
      <c r="AH15" s="202" t="s">
        <v>29</v>
      </c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4" t="s">
        <v>29</v>
      </c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 t="s">
        <v>29</v>
      </c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 t="s">
        <v>29</v>
      </c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6"/>
    </row>
    <row r="16" spans="1:108" ht="13.5" customHeight="1">
      <c r="A16" s="209" t="s">
        <v>29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10"/>
      <c r="AB16" s="201"/>
      <c r="AC16" s="202"/>
      <c r="AD16" s="202"/>
      <c r="AE16" s="202"/>
      <c r="AF16" s="202"/>
      <c r="AG16" s="202"/>
      <c r="AH16" s="202" t="s">
        <v>29</v>
      </c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4" t="s">
        <v>29</v>
      </c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 t="s">
        <v>29</v>
      </c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 t="s">
        <v>29</v>
      </c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6"/>
    </row>
    <row r="17" spans="1:108" ht="13.5" customHeight="1">
      <c r="A17" s="209" t="s">
        <v>29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10"/>
      <c r="AB17" s="201"/>
      <c r="AC17" s="202"/>
      <c r="AD17" s="202"/>
      <c r="AE17" s="202"/>
      <c r="AF17" s="202"/>
      <c r="AG17" s="202"/>
      <c r="AH17" s="202" t="s">
        <v>29</v>
      </c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4" t="s">
        <v>29</v>
      </c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 t="s">
        <v>29</v>
      </c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 t="s">
        <v>29</v>
      </c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6"/>
    </row>
    <row r="18" spans="1:108" ht="13.5" customHeight="1">
      <c r="A18" s="209" t="s">
        <v>29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10"/>
      <c r="AB18" s="201"/>
      <c r="AC18" s="202"/>
      <c r="AD18" s="202"/>
      <c r="AE18" s="202"/>
      <c r="AF18" s="202"/>
      <c r="AG18" s="202"/>
      <c r="AH18" s="202" t="s">
        <v>29</v>
      </c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4" t="s">
        <v>29</v>
      </c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 t="s">
        <v>29</v>
      </c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 t="s">
        <v>29</v>
      </c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6"/>
    </row>
    <row r="19" spans="1:108" ht="13.5" customHeight="1">
      <c r="A19" s="209" t="s">
        <v>29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10"/>
      <c r="AB19" s="201"/>
      <c r="AC19" s="202"/>
      <c r="AD19" s="202"/>
      <c r="AE19" s="202"/>
      <c r="AF19" s="202"/>
      <c r="AG19" s="202"/>
      <c r="AH19" s="202" t="s">
        <v>29</v>
      </c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4" t="s">
        <v>29</v>
      </c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 t="s">
        <v>29</v>
      </c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 t="s">
        <v>29</v>
      </c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6"/>
    </row>
    <row r="20" spans="1:108" ht="13.5" customHeight="1">
      <c r="A20" s="209" t="s">
        <v>29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10"/>
      <c r="AB20" s="201"/>
      <c r="AC20" s="202"/>
      <c r="AD20" s="202"/>
      <c r="AE20" s="202"/>
      <c r="AF20" s="202"/>
      <c r="AG20" s="202"/>
      <c r="AH20" s="202" t="s">
        <v>29</v>
      </c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4" t="s">
        <v>29</v>
      </c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 t="s">
        <v>29</v>
      </c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 t="s">
        <v>29</v>
      </c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6"/>
    </row>
    <row r="21" spans="1:108" s="15" customFormat="1" ht="23.25" customHeight="1">
      <c r="A21" s="207" t="s">
        <v>176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8"/>
      <c r="AB21" s="201" t="s">
        <v>68</v>
      </c>
      <c r="AC21" s="202"/>
      <c r="AD21" s="202"/>
      <c r="AE21" s="202"/>
      <c r="AF21" s="202"/>
      <c r="AG21" s="202"/>
      <c r="AH21" s="202" t="s">
        <v>174</v>
      </c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4" t="s">
        <v>29</v>
      </c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 t="s">
        <v>29</v>
      </c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 t="s">
        <v>29</v>
      </c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6"/>
    </row>
    <row r="22" spans="1:108" s="15" customFormat="1" ht="12.75" customHeight="1">
      <c r="A22" s="221" t="s">
        <v>67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2"/>
      <c r="AB22" s="223"/>
      <c r="AC22" s="224"/>
      <c r="AD22" s="224"/>
      <c r="AE22" s="224"/>
      <c r="AF22" s="224"/>
      <c r="AG22" s="225"/>
      <c r="AH22" s="231" t="s">
        <v>29</v>
      </c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5"/>
      <c r="BC22" s="213" t="s">
        <v>29</v>
      </c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5"/>
      <c r="BY22" s="213" t="s">
        <v>29</v>
      </c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5"/>
      <c r="CO22" s="213" t="s">
        <v>29</v>
      </c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29"/>
    </row>
    <row r="23" spans="1:108" s="15" customFormat="1" ht="13.5" customHeight="1">
      <c r="A23" s="219" t="s">
        <v>29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20"/>
      <c r="AB23" s="226"/>
      <c r="AC23" s="227"/>
      <c r="AD23" s="227"/>
      <c r="AE23" s="227"/>
      <c r="AF23" s="227"/>
      <c r="AG23" s="228"/>
      <c r="AH23" s="232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8"/>
      <c r="BC23" s="216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8"/>
      <c r="BY23" s="216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8"/>
      <c r="CO23" s="216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30"/>
    </row>
    <row r="24" spans="1:108" s="15" customFormat="1" ht="13.5" customHeight="1">
      <c r="A24" s="209" t="s">
        <v>29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10"/>
      <c r="AB24" s="201"/>
      <c r="AC24" s="202"/>
      <c r="AD24" s="202"/>
      <c r="AE24" s="202"/>
      <c r="AF24" s="202"/>
      <c r="AG24" s="202"/>
      <c r="AH24" s="202" t="s">
        <v>29</v>
      </c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4" t="s">
        <v>29</v>
      </c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 t="s">
        <v>29</v>
      </c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 t="s">
        <v>29</v>
      </c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6"/>
    </row>
    <row r="25" spans="1:108" s="15" customFormat="1" ht="13.5" customHeight="1">
      <c r="A25" s="209" t="s">
        <v>29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10"/>
      <c r="AB25" s="201"/>
      <c r="AC25" s="202"/>
      <c r="AD25" s="202"/>
      <c r="AE25" s="202"/>
      <c r="AF25" s="202"/>
      <c r="AG25" s="202"/>
      <c r="AH25" s="202" t="s">
        <v>29</v>
      </c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4" t="s">
        <v>29</v>
      </c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 t="s">
        <v>29</v>
      </c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 t="s">
        <v>29</v>
      </c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6"/>
    </row>
    <row r="26" spans="1:108" s="15" customFormat="1" ht="13.5" customHeight="1">
      <c r="A26" s="209" t="s">
        <v>29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10"/>
      <c r="AB26" s="201"/>
      <c r="AC26" s="202"/>
      <c r="AD26" s="202"/>
      <c r="AE26" s="202"/>
      <c r="AF26" s="202"/>
      <c r="AG26" s="202"/>
      <c r="AH26" s="202" t="s">
        <v>29</v>
      </c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4" t="s">
        <v>29</v>
      </c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 t="s">
        <v>29</v>
      </c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 t="s">
        <v>29</v>
      </c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6"/>
    </row>
    <row r="27" spans="1:108" s="15" customFormat="1" ht="13.5" customHeight="1">
      <c r="A27" s="209" t="s">
        <v>29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10"/>
      <c r="AB27" s="201"/>
      <c r="AC27" s="202"/>
      <c r="AD27" s="202"/>
      <c r="AE27" s="202"/>
      <c r="AF27" s="202"/>
      <c r="AG27" s="202"/>
      <c r="AH27" s="202" t="s">
        <v>29</v>
      </c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4" t="s">
        <v>29</v>
      </c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 t="s">
        <v>29</v>
      </c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 t="s">
        <v>29</v>
      </c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6"/>
    </row>
    <row r="28" spans="1:108" s="15" customFormat="1" ht="13.5" customHeight="1">
      <c r="A28" s="211" t="s">
        <v>69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2"/>
      <c r="AB28" s="201" t="s">
        <v>70</v>
      </c>
      <c r="AC28" s="202"/>
      <c r="AD28" s="202"/>
      <c r="AE28" s="202"/>
      <c r="AF28" s="202"/>
      <c r="AG28" s="202"/>
      <c r="AH28" s="202" t="s">
        <v>71</v>
      </c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3">
        <f>BC29+BC31</f>
        <v>1993800.3099999987</v>
      </c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3">
        <f>BY29+BY31</f>
        <v>32329.869999999995</v>
      </c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3">
        <f>BC28-BY28</f>
        <v>1961470.4399999985</v>
      </c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6"/>
    </row>
    <row r="29" spans="1:108" s="15" customFormat="1" ht="23.25" customHeight="1">
      <c r="A29" s="207" t="s">
        <v>0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8"/>
      <c r="AB29" s="201" t="s">
        <v>72</v>
      </c>
      <c r="AC29" s="202"/>
      <c r="AD29" s="202"/>
      <c r="AE29" s="202"/>
      <c r="AF29" s="202"/>
      <c r="AG29" s="202"/>
      <c r="AH29" s="202" t="s">
        <v>73</v>
      </c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3">
        <f>-стр1!BB14</f>
        <v>-21240300</v>
      </c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3">
        <v>-985059.9</v>
      </c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 t="s">
        <v>62</v>
      </c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6"/>
    </row>
    <row r="30" spans="1:108" s="15" customFormat="1" ht="13.5" customHeight="1">
      <c r="A30" s="209" t="s">
        <v>29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10"/>
      <c r="AB30" s="201"/>
      <c r="AC30" s="202"/>
      <c r="AD30" s="202"/>
      <c r="AE30" s="202"/>
      <c r="AF30" s="202"/>
      <c r="AG30" s="202"/>
      <c r="AH30" s="202" t="s">
        <v>29</v>
      </c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4" t="s">
        <v>29</v>
      </c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 t="s">
        <v>29</v>
      </c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 t="s">
        <v>62</v>
      </c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6"/>
    </row>
    <row r="31" spans="1:108" s="15" customFormat="1" ht="23.25" customHeight="1">
      <c r="A31" s="199" t="s">
        <v>1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200"/>
      <c r="AB31" s="201" t="s">
        <v>74</v>
      </c>
      <c r="AC31" s="202"/>
      <c r="AD31" s="202"/>
      <c r="AE31" s="202"/>
      <c r="AF31" s="202"/>
      <c r="AG31" s="202"/>
      <c r="AH31" s="202" t="s">
        <v>75</v>
      </c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3">
        <f>стр2!AT7</f>
        <v>23234100.31</v>
      </c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3">
        <v>1017389.77</v>
      </c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 t="s">
        <v>62</v>
      </c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6"/>
    </row>
    <row r="32" spans="1:108" ht="14.25" customHeight="1" thickBot="1">
      <c r="A32" s="194" t="s">
        <v>29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5"/>
      <c r="AB32" s="196"/>
      <c r="AC32" s="197"/>
      <c r="AD32" s="197"/>
      <c r="AE32" s="197"/>
      <c r="AF32" s="197"/>
      <c r="AG32" s="197"/>
      <c r="AH32" s="197" t="s">
        <v>29</v>
      </c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8" t="s">
        <v>29</v>
      </c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 t="s">
        <v>29</v>
      </c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 t="s">
        <v>62</v>
      </c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205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76</v>
      </c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I35" s="193" t="s">
        <v>151</v>
      </c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</row>
    <row r="36" spans="15:66" s="1" customFormat="1" ht="12.75">
      <c r="O36" s="189" t="s">
        <v>77</v>
      </c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I36" s="189" t="s">
        <v>78</v>
      </c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</row>
    <row r="37" s="1" customFormat="1" ht="20.25" customHeight="1"/>
    <row r="38" s="1" customFormat="1" ht="12.75">
      <c r="A38" s="1" t="s">
        <v>79</v>
      </c>
    </row>
    <row r="39" spans="1:78" s="1" customFormat="1" ht="12.75">
      <c r="A39" s="1" t="s">
        <v>80</v>
      </c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U39" s="193" t="s">
        <v>81</v>
      </c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</row>
    <row r="40" spans="27:78" s="1" customFormat="1" ht="12.75">
      <c r="AA40" s="189" t="s">
        <v>77</v>
      </c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U40" s="189" t="s">
        <v>78</v>
      </c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</row>
    <row r="41" s="1" customFormat="1" ht="19.5" customHeight="1"/>
    <row r="42" spans="1:71" s="1" customFormat="1" ht="12.75">
      <c r="A42" s="1" t="s">
        <v>82</v>
      </c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N42" s="193" t="s">
        <v>83</v>
      </c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</row>
    <row r="43" spans="20:71" s="1" customFormat="1" ht="12.75">
      <c r="T43" s="189" t="s">
        <v>77</v>
      </c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N43" s="189" t="s">
        <v>78</v>
      </c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</row>
    <row r="44" s="1" customFormat="1" ht="19.5" customHeight="1"/>
    <row r="45" spans="1:37" s="1" customFormat="1" ht="12.75">
      <c r="A45" s="188" t="s">
        <v>84</v>
      </c>
      <c r="B45" s="188"/>
      <c r="C45" s="150" t="s">
        <v>252</v>
      </c>
      <c r="D45" s="150"/>
      <c r="E45" s="150"/>
      <c r="F45" s="150"/>
      <c r="G45" s="150"/>
      <c r="H45" s="191" t="s">
        <v>84</v>
      </c>
      <c r="I45" s="191"/>
      <c r="J45" s="187" t="s">
        <v>251</v>
      </c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8">
        <v>2017</v>
      </c>
      <c r="AD45" s="188"/>
      <c r="AE45" s="188"/>
      <c r="AF45" s="188"/>
      <c r="AG45" s="188"/>
      <c r="AH45" s="190"/>
      <c r="AI45" s="190"/>
      <c r="AJ45" s="11"/>
      <c r="AK45" s="1" t="s">
        <v>85</v>
      </c>
    </row>
    <row r="46" s="1" customFormat="1" ht="12.75">
      <c r="J46" s="11"/>
    </row>
    <row r="47" s="1" customFormat="1" ht="12.75"/>
  </sheetData>
  <sheetProtection/>
  <mergeCells count="184"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A6:AA6"/>
    <mergeCell ref="AB6:AG7"/>
    <mergeCell ref="AH6:BB7"/>
    <mergeCell ref="BY6:CN7"/>
    <mergeCell ref="BC6:BX7"/>
    <mergeCell ref="A7:AA7"/>
    <mergeCell ref="AB10:AG10"/>
    <mergeCell ref="AH10:BB10"/>
    <mergeCell ref="A11:AA11"/>
    <mergeCell ref="A13:AA13"/>
    <mergeCell ref="CO14:DD14"/>
    <mergeCell ref="CO13:DD13"/>
    <mergeCell ref="BC12:BX12"/>
    <mergeCell ref="BY12:CN12"/>
    <mergeCell ref="BC13:BX13"/>
    <mergeCell ref="BY13:CN13"/>
    <mergeCell ref="BC14:BX14"/>
    <mergeCell ref="BY14:CN14"/>
    <mergeCell ref="BC11:BX11"/>
    <mergeCell ref="CO8:DD9"/>
    <mergeCell ref="BC10:BX10"/>
    <mergeCell ref="BY10:CN10"/>
    <mergeCell ref="CO10:DD10"/>
    <mergeCell ref="BC8:BX9"/>
    <mergeCell ref="BY8:CN9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BY20:CN20"/>
    <mergeCell ref="BY21:CN21"/>
    <mergeCell ref="AB21:AG21"/>
    <mergeCell ref="AH21:BB21"/>
    <mergeCell ref="BC21:BX21"/>
    <mergeCell ref="BC20:BX20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CO24:DD24"/>
    <mergeCell ref="BY25:CN25"/>
    <mergeCell ref="CO25:DD25"/>
    <mergeCell ref="BY28:CN28"/>
    <mergeCell ref="CO28:DD28"/>
    <mergeCell ref="BY29:CN29"/>
    <mergeCell ref="CO29:DD29"/>
    <mergeCell ref="BY27:CN27"/>
    <mergeCell ref="CO27:DD27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O35:AF35"/>
    <mergeCell ref="AI35:BN35"/>
    <mergeCell ref="A32:AA32"/>
    <mergeCell ref="AB32:AG32"/>
    <mergeCell ref="AH32:BB32"/>
    <mergeCell ref="BC32:BX32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J45:AB45"/>
    <mergeCell ref="AC45:AG45"/>
    <mergeCell ref="A45:B45"/>
    <mergeCell ref="T43:AK43"/>
    <mergeCell ref="AH45:AI45"/>
    <mergeCell ref="C45:G45"/>
    <mergeCell ref="H45:I45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2017-02-03T07:09:24Z</cp:lastPrinted>
  <dcterms:created xsi:type="dcterms:W3CDTF">2010-02-04T12:03:32Z</dcterms:created>
  <dcterms:modified xsi:type="dcterms:W3CDTF">2017-02-03T08:24:36Z</dcterms:modified>
  <cp:category/>
  <cp:version/>
  <cp:contentType/>
  <cp:contentStatus/>
</cp:coreProperties>
</file>