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стр1!$A$1:$DA$90</definedName>
    <definedName name="_xlnm.Print_Area" localSheetId="1">стр2!$A$1:$CG$62</definedName>
  </definedNames>
  <calcPr calcId="124519"/>
</workbook>
</file>

<file path=xl/calcChain.xml><?xml version="1.0" encoding="utf-8"?>
<calcChain xmlns="http://schemas.openxmlformats.org/spreadsheetml/2006/main">
  <c r="CH56" i="2"/>
  <c r="BW56"/>
  <c r="CF76" i="1"/>
  <c r="CF75"/>
  <c r="CF86"/>
  <c r="CF87"/>
  <c r="CF85"/>
  <c r="AT7" i="2"/>
  <c r="BC31" i="4" s="1"/>
  <c r="BW44" i="2"/>
  <c r="BB15" i="1"/>
  <c r="CF79"/>
  <c r="BB77"/>
  <c r="CF77" s="1"/>
  <c r="BB78"/>
  <c r="CF78" s="1"/>
  <c r="CY79"/>
  <c r="BX61"/>
  <c r="BX60" s="1"/>
  <c r="BX59" s="1"/>
  <c r="BB61"/>
  <c r="BB60" s="1"/>
  <c r="CY62"/>
  <c r="BX34"/>
  <c r="CY37"/>
  <c r="CF37"/>
  <c r="BW31" i="2"/>
  <c r="BW12"/>
  <c r="BX45" i="1"/>
  <c r="CY48"/>
  <c r="CF48"/>
  <c r="BK7" i="2"/>
  <c r="BW45"/>
  <c r="CH44"/>
  <c r="BW32"/>
  <c r="BW30"/>
  <c r="BW24"/>
  <c r="CH12"/>
  <c r="CY66" i="1"/>
  <c r="CF66"/>
  <c r="CY65"/>
  <c r="CF65"/>
  <c r="BX64"/>
  <c r="CF64" s="1"/>
  <c r="CY71"/>
  <c r="CF71"/>
  <c r="BX70"/>
  <c r="CF70" s="1"/>
  <c r="BX24"/>
  <c r="BX33"/>
  <c r="BX32" s="1"/>
  <c r="CF26"/>
  <c r="CH55" i="2"/>
  <c r="CH32"/>
  <c r="CH31"/>
  <c r="CH30"/>
  <c r="BB86" i="1"/>
  <c r="CY87"/>
  <c r="BX86"/>
  <c r="BB89"/>
  <c r="BB88" s="1"/>
  <c r="BX68"/>
  <c r="CY68" s="1"/>
  <c r="BW29" i="2"/>
  <c r="BW48"/>
  <c r="BW52"/>
  <c r="CH52"/>
  <c r="CH42"/>
  <c r="BW57"/>
  <c r="BW58"/>
  <c r="BW54"/>
  <c r="BW39"/>
  <c r="BW16"/>
  <c r="BW10"/>
  <c r="CF68" i="1"/>
  <c r="CF69"/>
  <c r="CY69"/>
  <c r="BX83"/>
  <c r="BX89"/>
  <c r="CY90"/>
  <c r="CY36"/>
  <c r="CF36"/>
  <c r="BW53" i="2"/>
  <c r="BW50"/>
  <c r="BW20"/>
  <c r="BW27"/>
  <c r="BW28"/>
  <c r="BW33"/>
  <c r="BW34"/>
  <c r="CF45" i="1"/>
  <c r="CF56"/>
  <c r="CY82"/>
  <c r="BX81"/>
  <c r="BB81"/>
  <c r="BW11" i="2"/>
  <c r="BW13"/>
  <c r="BW17"/>
  <c r="CH50"/>
  <c r="CH29"/>
  <c r="BW21"/>
  <c r="BW19"/>
  <c r="BW15"/>
  <c r="BX28" i="1"/>
  <c r="BX40"/>
  <c r="BX39" s="1"/>
  <c r="BX50"/>
  <c r="CF50" s="1"/>
  <c r="CF58"/>
  <c r="CF74"/>
  <c r="BX19"/>
  <c r="CF19" s="1"/>
  <c r="CF24"/>
  <c r="CF27"/>
  <c r="CF25"/>
  <c r="BW49" i="2"/>
  <c r="BW46"/>
  <c r="BW43"/>
  <c r="BW40"/>
  <c r="BW38"/>
  <c r="BW36"/>
  <c r="BW35"/>
  <c r="BW18"/>
  <c r="BW14"/>
  <c r="CH59"/>
  <c r="CY22" i="1"/>
  <c r="CF22"/>
  <c r="CY23"/>
  <c r="CF23"/>
  <c r="CH24" i="2"/>
  <c r="BW8"/>
  <c r="CY21" i="1"/>
  <c r="CF21"/>
  <c r="CH26" i="2"/>
  <c r="BW47"/>
  <c r="CH45"/>
  <c r="CH18"/>
  <c r="BX57" i="1"/>
  <c r="CF30"/>
  <c r="BW23" i="2"/>
  <c r="CF35" i="1"/>
  <c r="CF31"/>
  <c r="CF41"/>
  <c r="BB83"/>
  <c r="BB80" s="1"/>
  <c r="BB57"/>
  <c r="BB55"/>
  <c r="BB73"/>
  <c r="BB33"/>
  <c r="BB32" s="1"/>
  <c r="BX55"/>
  <c r="BX73"/>
  <c r="CH49" i="2"/>
  <c r="CH53"/>
  <c r="CH47"/>
  <c r="CH57"/>
  <c r="CH37"/>
  <c r="CH20"/>
  <c r="CH22"/>
  <c r="CH21"/>
  <c r="CH28"/>
  <c r="CH13"/>
  <c r="CY47" i="1"/>
  <c r="CF47"/>
  <c r="CH14" i="2"/>
  <c r="BB18" i="1"/>
  <c r="BB17" s="1"/>
  <c r="BB39"/>
  <c r="BB44"/>
  <c r="BB49"/>
  <c r="CH46" i="2"/>
  <c r="CH54"/>
  <c r="CY56" i="1"/>
  <c r="CY58"/>
  <c r="CH36" i="2"/>
  <c r="CF20" i="1"/>
  <c r="CF52"/>
  <c r="CF51"/>
  <c r="CF29"/>
  <c r="CY15"/>
  <c r="CY20"/>
  <c r="CY35"/>
  <c r="CY41"/>
  <c r="CY42"/>
  <c r="CY46"/>
  <c r="CY51"/>
  <c r="CY52"/>
  <c r="CY74"/>
  <c r="CY84"/>
  <c r="CF42"/>
  <c r="CF46"/>
  <c r="CH9" i="2"/>
  <c r="CH10"/>
  <c r="CH11"/>
  <c r="CH17"/>
  <c r="CH19"/>
  <c r="CH23"/>
  <c r="CH25"/>
  <c r="CH27"/>
  <c r="CH35"/>
  <c r="CH43"/>
  <c r="CH48"/>
  <c r="CH51"/>
  <c r="CH16"/>
  <c r="CH58"/>
  <c r="CH34"/>
  <c r="CH15"/>
  <c r="CH33"/>
  <c r="BB59" i="1" l="1"/>
  <c r="CY59" s="1"/>
  <c r="CY60"/>
  <c r="CY61"/>
  <c r="BX63"/>
  <c r="BX80"/>
  <c r="BX67"/>
  <c r="CF67" s="1"/>
  <c r="CF34"/>
  <c r="BB54"/>
  <c r="BB53" s="1"/>
  <c r="CF39"/>
  <c r="CY89"/>
  <c r="CF32"/>
  <c r="CY64"/>
  <c r="CY70"/>
  <c r="BX88"/>
  <c r="CY88" s="1"/>
  <c r="BB85"/>
  <c r="BB76" s="1"/>
  <c r="CY86"/>
  <c r="BX85"/>
  <c r="BB43"/>
  <c r="BB38" s="1"/>
  <c r="CF40"/>
  <c r="CY34"/>
  <c r="CY83"/>
  <c r="BX54"/>
  <c r="CF54" s="1"/>
  <c r="CY50"/>
  <c r="BX49"/>
  <c r="CY49" s="1"/>
  <c r="BW7" i="2"/>
  <c r="BX18" i="1"/>
  <c r="CY18" s="1"/>
  <c r="CF55"/>
  <c r="CY55"/>
  <c r="CF57"/>
  <c r="CY81"/>
  <c r="CF73"/>
  <c r="BX44"/>
  <c r="CF44" s="1"/>
  <c r="CY33"/>
  <c r="CY57"/>
  <c r="CY73"/>
  <c r="BB72"/>
  <c r="BX72"/>
  <c r="CH7" i="2"/>
  <c r="CY45" i="1"/>
  <c r="CY40"/>
  <c r="CY39"/>
  <c r="CY32"/>
  <c r="CF33"/>
  <c r="CF28"/>
  <c r="CY19"/>
  <c r="CY85" l="1"/>
  <c r="BB75"/>
  <c r="CY67"/>
  <c r="BX76"/>
  <c r="BX75" s="1"/>
  <c r="CY78"/>
  <c r="CY77"/>
  <c r="CY72"/>
  <c r="CF63"/>
  <c r="CY63"/>
  <c r="BX53"/>
  <c r="CF53" s="1"/>
  <c r="CY54"/>
  <c r="CF49"/>
  <c r="BX17"/>
  <c r="CF18"/>
  <c r="DL18"/>
  <c r="CY44"/>
  <c r="BX43"/>
  <c r="CF43" s="1"/>
  <c r="CF72"/>
  <c r="CY80"/>
  <c r="CY53" l="1"/>
  <c r="CY76"/>
  <c r="CY17"/>
  <c r="CF17"/>
  <c r="BX38"/>
  <c r="CF38" s="1"/>
  <c r="CY43"/>
  <c r="BB14"/>
  <c r="CY75"/>
  <c r="BX15" l="1"/>
  <c r="BX14"/>
  <c r="CY38"/>
  <c r="IV38" s="1"/>
  <c r="BC29" i="4"/>
  <c r="BC28" s="1"/>
  <c r="AT61" i="2"/>
  <c r="CY16" i="1" l="1"/>
  <c r="CF15"/>
  <c r="BC5" i="4"/>
  <c r="CY14" i="1" l="1"/>
  <c r="BY28" i="4"/>
  <c r="CF14" i="1"/>
  <c r="BK61" i="2"/>
  <c r="CH61" s="1"/>
  <c r="BY5" i="4" l="1"/>
  <c r="CO5" s="1"/>
  <c r="CO28"/>
</calcChain>
</file>

<file path=xl/comments1.xml><?xml version="1.0" encoding="utf-8"?>
<comments xmlns="http://schemas.openxmlformats.org/spreadsheetml/2006/main">
  <authors>
    <author>Admin</author>
  </authors>
  <commentList>
    <comment ref="AR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<sst xmlns="http://schemas.openxmlformats.org/spreadsheetml/2006/main" count="595" uniqueCount="328">
  <si>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</si>
  <si>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</si>
  <si>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</si>
  <si>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</si>
  <si>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</si>
  <si>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</si>
  <si>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</si>
  <si>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</si>
  <si>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</si>
  <si>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</si>
  <si>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</si>
  <si>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</si>
  <si>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</si>
  <si>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</si>
  <si>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</si>
  <si>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</si>
  <si>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</si>
  <si>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</si>
  <si>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</si>
  <si>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</si>
  <si>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</si>
  <si>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</si>
  <si>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</si>
  <si>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</si>
  <si>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</si>
  <si>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</si>
  <si>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</si>
  <si>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</si>
  <si>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</si>
  <si>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</si>
  <si>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</si>
  <si>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</si>
  <si>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</si>
  <si>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</si>
  <si>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</si>
  <si>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</si>
  <si>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</si>
  <si>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</si>
  <si>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</si>
  <si>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</si>
  <si>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</si>
  <si>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</si>
  <si>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</si>
  <si>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</si>
  <si>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</si>
  <si>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</si>
  <si>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</si>
  <si>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</si>
  <si>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</si>
  <si>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</si>
  <si>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</si>
  <si>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</si>
  <si>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</si>
  <si>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</si>
  <si>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</si>
  <si>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</si>
  <si>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</si>
  <si>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</si>
  <si>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</si>
  <si>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</si>
  <si>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</si>
  <si>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</si>
  <si>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</si>
  <si>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</si>
  <si>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</si>
  <si>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</si>
  <si>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Руководитель</t>
  </si>
  <si>
    <t>(подпись)</t>
  </si>
  <si>
    <t>(расшифровка подписи)</t>
  </si>
  <si>
    <t>Начальник сектора экономики-</t>
  </si>
  <si>
    <t>и финансов</t>
  </si>
  <si>
    <t>Н.Г. Холодилина</t>
  </si>
  <si>
    <t>Главный бухгалтер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</si>
  <si>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</si>
  <si>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</si>
  <si>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</si>
  <si>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</si>
  <si>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</si>
  <si>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</si>
  <si>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</si>
  <si>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</si>
  <si>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</si>
  <si>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</si>
  <si>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</si>
  <si>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</si>
  <si>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</si>
  <si>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</si>
  <si>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</si>
  <si>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</si>
  <si>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</si>
  <si>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</si>
  <si>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</si>
  <si>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</si>
  <si>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</si>
  <si>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</si>
  <si>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</si>
  <si>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</si>
  <si>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</si>
  <si>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</si>
  <si>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</si>
  <si>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</si>
  <si>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</si>
  <si>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</si>
  <si>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</si>
  <si>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</si>
  <si>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налога на имущество организаций и земельного налога)</t>
  </si>
  <si>
    <t>951 0104 8910000190 851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</si>
  <si>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прочих налогов, сборов и иных платежей)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</si>
  <si>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</si>
  <si>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</si>
  <si>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</si>
  <si>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</si>
  <si>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</si>
  <si>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</si>
  <si>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</si>
  <si>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</si>
  <si>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</si>
  <si>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</si>
  <si>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</si>
  <si>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</si>
  <si>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</si>
  <si>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</si>
  <si>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</si>
  <si>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</si>
  <si>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</si>
  <si>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</si>
  <si>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</si>
  <si>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</si>
  <si>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</si>
  <si>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 xml:space="preserve">Уплата членских взносов в Совет муниципальных образований Ростовской области в рамках подпрограммы «Развитие муниципального управления и муниципальной службы» муниципальной программы Песчанокопского сельского поселения «Муниципальная политика» (Прочая закупка 
товаров, работ и услуг для обеспечения государственных (муниципальных) нужд)
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</si>
  <si>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</si>
  <si>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</si>
  <si>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</si>
  <si>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</si>
  <si>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</si>
  <si>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</si>
  <si>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</si>
  <si>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Ю.Г.Алисов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</si>
  <si>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</si>
  <si>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</si>
  <si>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</si>
  <si>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</si>
  <si>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</si>
  <si>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</si>
  <si>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</si>
  <si>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</si>
  <si>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</si>
  <si>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</si>
  <si>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</si>
  <si>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</si>
  <si>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</si>
  <si>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</si>
  <si>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</si>
  <si>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</si>
  <si>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</si>
  <si>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</si>
  <si>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</si>
  <si>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</si>
  <si>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</si>
  <si>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</si>
  <si>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</si>
  <si>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</si>
  <si>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</si>
  <si>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</si>
  <si>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</si>
  <si>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</si>
  <si>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</si>
  <si>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</si>
  <si>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</si>
  <si>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</si>
  <si>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</si>
  <si>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</si>
  <si>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</si>
  <si>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</si>
  <si>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</si>
  <si>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</si>
  <si>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</si>
  <si>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</si>
  <si>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</si>
  <si>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</si>
  <si>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</si>
  <si>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</si>
  <si>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</si>
  <si>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</si>
  <si>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</si>
  <si>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</si>
  <si>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</si>
  <si>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</si>
  <si>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</si>
  <si>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</si>
  <si>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</si>
  <si>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</si>
  <si>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</si>
  <si>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</si>
  <si>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</si>
  <si>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</si>
  <si>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</si>
  <si>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</si>
  <si>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</si>
  <si>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</si>
  <si>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</si>
  <si>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</si>
  <si>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</si>
  <si>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</si>
  <si>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</si>
  <si>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</si>
  <si>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</si>
  <si>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</si>
  <si>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</si>
  <si>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</si>
  <si>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951 0104 8910000190 852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</si>
  <si>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</si>
  <si>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</si>
  <si>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</si>
  <si>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</si>
  <si>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</si>
  <si>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</si>
  <si>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</si>
  <si>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</si>
  <si>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</si>
  <si>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>951 0113 1510028490 853</t>
  </si>
  <si>
    <t>182 1 01 02010 01 4000 110</t>
  </si>
  <si>
    <t xml:space="preserve">    </t>
  </si>
  <si>
    <t>2017 г.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</si>
  <si>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</si>
  <si>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</si>
  <si>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</si>
  <si>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</si>
  <si>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</si>
  <si>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</si>
  <si>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</si>
  <si>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</si>
  <si>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</si>
  <si>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</si>
  <si>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</si>
  <si>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</si>
  <si>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951 1403 9990087010 540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</si>
  <si>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</si>
  <si>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</si>
  <si>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</si>
  <si>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</si>
  <si>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</si>
  <si>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</si>
  <si>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</si>
  <si>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</si>
  <si>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951 0503 1010028130 244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</si>
  <si>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"Энергоснабжение и повышение энергетической эффективности"в рамках муниципальной программы Песчанокопского сельского поселения"Энергоэффективность и развитие энергетики" (Прочая закупка товаров, работ и услуг для обеспечения государственных (муниципальных) нужд)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</si>
  <si>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</si>
  <si>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</si>
  <si>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</si>
  <si>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</si>
  <si>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</si>
  <si>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</si>
  <si>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</si>
  <si>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>951 2 19 60010 10 0000 151</t>
  </si>
  <si>
    <t>161 1 16 33050 10 6000 140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</si>
  <si>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</si>
  <si>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</si>
  <si>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</si>
  <si>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</si>
  <si>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951 2 19 00010 00 0000 151</t>
  </si>
  <si>
    <t xml:space="preserve">ШТРАФЫ, САНКЦИИ, ВОЗМЕЩЕНИЕ УЩЕРБА            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</si>
  <si>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</si>
  <si>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сельских поселений</t>
  </si>
  <si>
    <t>951 0502 0110028010 244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</si>
  <si>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 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(муниципальных) нужд)</t>
  </si>
  <si>
    <t>Обеспечение мероприятий по повышению качества и надежности коммунальных услуг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 для обеспечения государственных (муниципальных) нужд)</t>
  </si>
  <si>
    <t>951 0705 0720028100 244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</si>
  <si>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</si>
  <si>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</si>
  <si>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</si>
  <si>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</si>
  <si>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</si>
  <si>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</si>
  <si>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</si>
  <si>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</si>
  <si>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</si>
  <si>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</si>
  <si>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</si>
  <si>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</si>
  <si>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</si>
  <si>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Мероприятия по обеспечению защиты  населения на воде в рамках подпрограммы "Обеспечение безопасности на воде" муниципальной программы Песчанокопского сельского поселения "Защита населения и территории от чрезвычайных ситуаций , обеспечение пожарной безопасности и безопасности людей на водных объектах "(Почая закупка товаров, работ и услуг для обеспечения государственных (муниципальных) нужд)</t>
  </si>
  <si>
    <t>951 04060330028300 244</t>
  </si>
  <si>
    <t>857 1 16 51040 02 0000 140</t>
  </si>
  <si>
    <t>951 1 14 06025 10 0000 430</t>
  </si>
  <si>
    <t>ДОХОДЫ ОТ ПРОДАЖИ МАТЕРИАЛЬНЫХ И НЕМАТЕРИАЛЬНЫХ АКТИВОВ</t>
  </si>
  <si>
    <t>951 1 14 00000 00 0000 000</t>
  </si>
  <si>
    <t>Доходы от продажи земельных участков, находящихся в государственной и муниципальной собственности</t>
  </si>
  <si>
    <t>951 1 14 06000 00 0000 430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</si>
  <si>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</si>
  <si>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951 1 14 06020 00 0000 430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</si>
  <si>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</si>
  <si>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</si>
  <si>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</si>
  <si>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</si>
  <si>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Расходы на обеспечение деятельности органов местного самоуправления Песчанокопского сельского поселения Песчанокопского района Песчанокопского района по Главе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Песчанокопского района(Иные выплаты персоналу государственных (муниципальных) органов, за исключением фонда оплаты труда)</t>
  </si>
  <si>
    <t>951 0102 8810000190 122</t>
  </si>
  <si>
    <t>Обеспечение мероприятий по повышению качества и надежности коммунальных услуг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населения"(Субсидии на возмещение недополученных
доходов и (или) возмещение фактически понесенных затрат
в связи с производством (реализацией) товаров,
выполнением работ, оказанием услуг)</t>
  </si>
  <si>
    <t>951 0502 0110028010 811</t>
  </si>
  <si>
    <t>Расходы на ремонт и обслуживание объектов газоснабжения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</si>
  <si>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182 1 06 06033 10 3000 110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</si>
  <si>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</si>
  <si>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951 2 02 49999 10 0000 151</t>
  </si>
  <si>
    <t>951 2 02 49999 00 0000 151</t>
  </si>
  <si>
    <t>951 2 02 40000 00 0000 151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</si>
  <si>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</si>
  <si>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</si>
  <si>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ноября</t>
  </si>
  <si>
    <t>01.11.2017</t>
  </si>
  <si>
    <t>02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</si>
  <si>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</si>
  <si>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</si>
  <si>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</si>
  <si>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</si>
  <si>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951 1 13 00000 00 0000 000</t>
  </si>
  <si>
    <t>951 113 02000 00 0000 130</t>
  </si>
  <si>
    <t>951 113 02 99000 0000 130</t>
  </si>
  <si>
    <t>951 113 02 99510 0000 130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</si>
  <si>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</si>
  <si>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</si>
  <si>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</si>
  <si>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951 2 02 15001 10 0000 151</t>
  </si>
  <si>
    <t>951 2 02 15001 00 0000 151</t>
  </si>
  <si>
    <t>951 2 02 10000 00 0000 151</t>
  </si>
  <si>
    <t>951 0801 9910071180 612</t>
  </si>
  <si>
    <t>Расходы за счет средств резервного фонда Правительства Ростовской области в рамках непрограммных расходов(Субсидии бюджетным учреждениям на иные цели)</t>
  </si>
  <si>
    <t>000 1 16 00000 00 0000 140</t>
  </si>
  <si>
    <t>161 1 16 33000 00 0000 140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</si>
</sst>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5" fillId="4" borderId="0" xfId="0" applyFont="1" applyFill="1"/>
    <xf numFmtId="0" fontId="1" fillId="4" borderId="0" xfId="0" applyFont="1" applyFill="1"/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49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1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1" fontId="5" fillId="3" borderId="2" xfId="1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49" fontId="1" fillId="3" borderId="2" xfId="1" applyNumberFormat="1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2" fillId="0" borderId="2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7" fillId="3" borderId="3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0"/>
  <sheetViews>
    <sheetView tabSelected="1" view="pageBreakPreview" zoomScaleSheetLayoutView="100" workbookViewId="0">
      <selection activeCell="AL71" sqref="AL71:BA71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71" t="s">
        <v>197</v>
      </c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</row>
    <row r="3" spans="1:103" s="2" customFormat="1" ht="15" customHeight="1">
      <c r="T3" s="3" t="s">
        <v>169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79" t="s">
        <v>170</v>
      </c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71" t="s">
        <v>157</v>
      </c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H4" s="80" t="s">
        <v>171</v>
      </c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168</v>
      </c>
      <c r="AC5" s="2"/>
      <c r="AD5" s="2"/>
      <c r="AE5" s="2"/>
      <c r="AF5" s="2"/>
      <c r="AG5" s="2"/>
      <c r="AH5" s="2"/>
      <c r="AI5" s="2"/>
      <c r="AJ5" s="2"/>
      <c r="AK5" s="105" t="s">
        <v>172</v>
      </c>
      <c r="AL5" s="105"/>
      <c r="AM5" s="105"/>
      <c r="AN5" s="105"/>
      <c r="AO5" s="105"/>
      <c r="AP5" s="105"/>
      <c r="AQ5" s="105"/>
      <c r="AR5" s="103" t="s">
        <v>307</v>
      </c>
      <c r="AS5" s="103"/>
      <c r="AT5" s="103"/>
      <c r="AU5" s="103"/>
      <c r="AV5" s="103"/>
      <c r="AW5" s="103"/>
      <c r="AX5" s="103"/>
      <c r="AY5" s="103"/>
      <c r="AZ5" s="103"/>
      <c r="BA5" s="103"/>
      <c r="BB5" s="12" t="s">
        <v>223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06">
        <v>20</v>
      </c>
      <c r="BQ5" s="106"/>
      <c r="BR5" s="106"/>
      <c r="BS5" s="106"/>
      <c r="BT5" s="104"/>
      <c r="BU5" s="104"/>
      <c r="BV5" s="104"/>
      <c r="BW5" s="2" t="s">
        <v>173</v>
      </c>
      <c r="BX5" s="2"/>
      <c r="BY5" s="2"/>
      <c r="BZ5" s="2"/>
      <c r="CA5" s="2"/>
      <c r="CB5" s="2"/>
      <c r="CC5" s="2"/>
      <c r="CD5" s="2"/>
      <c r="CE5" s="2"/>
      <c r="CF5" s="13" t="s">
        <v>174</v>
      </c>
      <c r="CG5" s="2"/>
      <c r="CH5" s="102" t="s">
        <v>308</v>
      </c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</row>
    <row r="6" spans="1:103" s="5" customFormat="1" ht="14.25" customHeight="1">
      <c r="A6" s="2" t="s">
        <v>175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176</v>
      </c>
      <c r="CG6" s="2"/>
      <c r="CH6" s="102" t="s">
        <v>177</v>
      </c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</row>
    <row r="7" spans="1:103" s="5" customFormat="1" ht="12.75" customHeight="1">
      <c r="A7" s="2" t="s">
        <v>178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03" t="s">
        <v>179</v>
      </c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2"/>
      <c r="CA7" s="2"/>
      <c r="CB7" s="2"/>
      <c r="CC7" s="2"/>
      <c r="CD7" s="2"/>
      <c r="CE7" s="2"/>
      <c r="CF7" s="13" t="s">
        <v>180</v>
      </c>
      <c r="CG7" s="2"/>
      <c r="CH7" s="102" t="s">
        <v>181</v>
      </c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</row>
    <row r="8" spans="1:103" s="5" customFormat="1" ht="15" customHeight="1">
      <c r="A8" s="106" t="s">
        <v>138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12" t="s">
        <v>139</v>
      </c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2"/>
      <c r="CA8" s="2"/>
      <c r="CB8" s="2"/>
      <c r="CC8" s="107" t="s">
        <v>91</v>
      </c>
      <c r="CD8" s="107"/>
      <c r="CE8" s="107"/>
      <c r="CF8" s="107"/>
      <c r="CG8" s="2"/>
      <c r="CH8" s="102" t="s">
        <v>90</v>
      </c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</row>
    <row r="9" spans="1:103" s="5" customFormat="1" ht="15" customHeight="1">
      <c r="A9" s="109" t="s">
        <v>204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</row>
    <row r="10" spans="1:103" s="5" customFormat="1" ht="15" customHeight="1">
      <c r="A10" s="2" t="s">
        <v>140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13" t="s">
        <v>141</v>
      </c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</row>
    <row r="11" spans="1:103" ht="20.100000000000001" customHeight="1">
      <c r="A11" s="108" t="s">
        <v>142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</row>
    <row r="12" spans="1:103" ht="42.75" customHeight="1">
      <c r="A12" s="110" t="s">
        <v>143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1" t="s">
        <v>144</v>
      </c>
      <c r="AG12" s="111"/>
      <c r="AH12" s="111"/>
      <c r="AI12" s="111"/>
      <c r="AJ12" s="111"/>
      <c r="AK12" s="111"/>
      <c r="AL12" s="110" t="s">
        <v>167</v>
      </c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 t="s">
        <v>145</v>
      </c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 t="s">
        <v>146</v>
      </c>
      <c r="BY12" s="110"/>
      <c r="BZ12" s="110"/>
      <c r="CA12" s="110"/>
      <c r="CB12" s="110"/>
      <c r="CC12" s="110"/>
      <c r="CD12" s="110"/>
      <c r="CE12" s="110"/>
      <c r="CF12" s="110" t="s">
        <v>147</v>
      </c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</row>
    <row r="13" spans="1:103">
      <c r="A13" s="120">
        <v>1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>
        <v>2</v>
      </c>
      <c r="AG13" s="120"/>
      <c r="AH13" s="120"/>
      <c r="AI13" s="120"/>
      <c r="AJ13" s="120"/>
      <c r="AK13" s="120"/>
      <c r="AL13" s="120">
        <v>3</v>
      </c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>
        <v>4</v>
      </c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10">
        <v>5</v>
      </c>
      <c r="BY13" s="110"/>
      <c r="BZ13" s="110"/>
      <c r="CA13" s="110"/>
      <c r="CB13" s="110"/>
      <c r="CC13" s="110"/>
      <c r="CD13" s="110"/>
      <c r="CE13" s="110"/>
      <c r="CF13" s="110">
        <v>6</v>
      </c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</row>
    <row r="14" spans="1:103" ht="15.75" customHeight="1">
      <c r="A14" s="87" t="s">
        <v>205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121" t="s">
        <v>148</v>
      </c>
      <c r="AG14" s="121"/>
      <c r="AH14" s="121"/>
      <c r="AI14" s="121"/>
      <c r="AJ14" s="121"/>
      <c r="AK14" s="121"/>
      <c r="AL14" s="63" t="s">
        <v>52</v>
      </c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78">
        <f>BB15+BB75</f>
        <v>24305000</v>
      </c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64">
        <f>BX15+BX75</f>
        <v>19235676.799999997</v>
      </c>
      <c r="BY14" s="64"/>
      <c r="BZ14" s="64"/>
      <c r="CA14" s="64"/>
      <c r="CB14" s="64"/>
      <c r="CC14" s="64"/>
      <c r="CD14" s="64"/>
      <c r="CE14" s="64"/>
      <c r="CF14" s="64">
        <f>BB14-BX14</f>
        <v>5069323.200000003</v>
      </c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1">
        <f>BX14/BB14*100</f>
        <v>79.142879242954109</v>
      </c>
    </row>
    <row r="15" spans="1:103" ht="12.75" customHeight="1">
      <c r="A15" s="123" t="s">
        <v>149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4" t="s">
        <v>148</v>
      </c>
      <c r="AG15" s="125"/>
      <c r="AH15" s="125"/>
      <c r="AI15" s="125"/>
      <c r="AJ15" s="125"/>
      <c r="AK15" s="126"/>
      <c r="AL15" s="124" t="s">
        <v>151</v>
      </c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6"/>
      <c r="BB15" s="130">
        <f>BB17+BB32++BB38+BB53+BB72</f>
        <v>23117300</v>
      </c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2"/>
      <c r="BX15" s="114">
        <f>BX17+BX32+BX38+BX53+BX72+BX63+BX67+BX59</f>
        <v>18379276.799999997</v>
      </c>
      <c r="BY15" s="115"/>
      <c r="BZ15" s="115"/>
      <c r="CA15" s="115"/>
      <c r="CB15" s="115"/>
      <c r="CC15" s="115"/>
      <c r="CD15" s="115"/>
      <c r="CE15" s="116"/>
      <c r="CF15" s="114">
        <f>BB15-BX15</f>
        <v>4738023.200000003</v>
      </c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6"/>
      <c r="CY15" s="1" t="e">
        <f>#REF!/#REF!*100</f>
        <v>#REF!</v>
      </c>
    </row>
    <row r="16" spans="1:103" s="19" customFormat="1" ht="12" customHeight="1">
      <c r="A16" s="122" t="s">
        <v>150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7"/>
      <c r="AG16" s="128"/>
      <c r="AH16" s="128"/>
      <c r="AI16" s="128"/>
      <c r="AJ16" s="128"/>
      <c r="AK16" s="129"/>
      <c r="AL16" s="127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9"/>
      <c r="BB16" s="133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5"/>
      <c r="BX16" s="117"/>
      <c r="BY16" s="118"/>
      <c r="BZ16" s="118"/>
      <c r="CA16" s="118"/>
      <c r="CB16" s="118"/>
      <c r="CC16" s="118"/>
      <c r="CD16" s="118"/>
      <c r="CE16" s="119"/>
      <c r="CF16" s="117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9"/>
      <c r="CY16" s="1">
        <f>BX15/BB15*100</f>
        <v>79.504426555004244</v>
      </c>
    </row>
    <row r="17" spans="1:116" s="19" customFormat="1" ht="16.5" customHeight="1">
      <c r="A17" s="87" t="s">
        <v>152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63" t="s">
        <v>148</v>
      </c>
      <c r="AG17" s="63"/>
      <c r="AH17" s="63"/>
      <c r="AI17" s="63"/>
      <c r="AJ17" s="63"/>
      <c r="AK17" s="63"/>
      <c r="AL17" s="63" t="s">
        <v>25</v>
      </c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78">
        <f>BB18</f>
        <v>5924000</v>
      </c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64">
        <f>BX18</f>
        <v>5088083.87</v>
      </c>
      <c r="BY17" s="64"/>
      <c r="BZ17" s="64"/>
      <c r="CA17" s="64"/>
      <c r="CB17" s="64"/>
      <c r="CC17" s="64"/>
      <c r="CD17" s="64"/>
      <c r="CE17" s="64"/>
      <c r="CF17" s="64">
        <f>BB17-BX17</f>
        <v>835916.12999999989</v>
      </c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1">
        <f t="shared" ref="CY17:CY23" si="0">BX17/BB17*100</f>
        <v>85.889329338284952</v>
      </c>
    </row>
    <row r="18" spans="1:116" ht="16.5" customHeight="1">
      <c r="A18" s="140" t="s">
        <v>26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1" t="s">
        <v>148</v>
      </c>
      <c r="AG18" s="141"/>
      <c r="AH18" s="141"/>
      <c r="AI18" s="141"/>
      <c r="AJ18" s="141"/>
      <c r="AK18" s="141"/>
      <c r="AL18" s="63" t="s">
        <v>27</v>
      </c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78">
        <f>BB19</f>
        <v>5924000</v>
      </c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139">
        <f>BX19+BX28+BX24</f>
        <v>5088083.87</v>
      </c>
      <c r="BY18" s="139"/>
      <c r="BZ18" s="139"/>
      <c r="CA18" s="139"/>
      <c r="CB18" s="139"/>
      <c r="CC18" s="139"/>
      <c r="CD18" s="139"/>
      <c r="CE18" s="139"/>
      <c r="CF18" s="64">
        <f>BB18-BX18</f>
        <v>835916.12999999989</v>
      </c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1">
        <f t="shared" si="0"/>
        <v>85.889329338284952</v>
      </c>
      <c r="DL18" s="1">
        <f>BX18*100/BB18</f>
        <v>85.889329338284938</v>
      </c>
    </row>
    <row r="19" spans="1:116" s="19" customFormat="1" ht="87.75" customHeight="1">
      <c r="A19" s="142" t="s">
        <v>97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4"/>
      <c r="AF19" s="63" t="s">
        <v>148</v>
      </c>
      <c r="AG19" s="63"/>
      <c r="AH19" s="63"/>
      <c r="AI19" s="63"/>
      <c r="AJ19" s="63"/>
      <c r="AK19" s="63"/>
      <c r="AL19" s="63" t="s">
        <v>163</v>
      </c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78">
        <v>5924000</v>
      </c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64">
        <f>BX20+BX21+BX23+BX22</f>
        <v>4942141.7299999995</v>
      </c>
      <c r="BY19" s="64"/>
      <c r="BZ19" s="64"/>
      <c r="CA19" s="64"/>
      <c r="CB19" s="64"/>
      <c r="CC19" s="64"/>
      <c r="CD19" s="64"/>
      <c r="CE19" s="64"/>
      <c r="CF19" s="64">
        <f>BB19-BX19</f>
        <v>981858.27000000048</v>
      </c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19">
        <f t="shared" si="0"/>
        <v>83.425755064145832</v>
      </c>
    </row>
    <row r="20" spans="1:116" s="19" customFormat="1" ht="132" customHeight="1">
      <c r="A20" s="136" t="s">
        <v>153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8"/>
      <c r="AF20" s="61" t="s">
        <v>148</v>
      </c>
      <c r="AG20" s="61"/>
      <c r="AH20" s="61"/>
      <c r="AI20" s="61"/>
      <c r="AJ20" s="61"/>
      <c r="AK20" s="61"/>
      <c r="AL20" s="61" t="s">
        <v>164</v>
      </c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5" t="s">
        <v>28</v>
      </c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0">
        <v>4920991.3499999996</v>
      </c>
      <c r="BY20" s="60"/>
      <c r="BZ20" s="60"/>
      <c r="CA20" s="60"/>
      <c r="CB20" s="60"/>
      <c r="CC20" s="60"/>
      <c r="CD20" s="60"/>
      <c r="CE20" s="60"/>
      <c r="CF20" s="60">
        <f>-BX20</f>
        <v>-4920991.3499999996</v>
      </c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19" t="e">
        <f t="shared" si="0"/>
        <v>#VALUE!</v>
      </c>
    </row>
    <row r="21" spans="1:116" s="19" customFormat="1" ht="84.75" customHeight="1">
      <c r="A21" s="136" t="s">
        <v>216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8"/>
      <c r="AF21" s="61" t="s">
        <v>148</v>
      </c>
      <c r="AG21" s="61"/>
      <c r="AH21" s="61"/>
      <c r="AI21" s="61"/>
      <c r="AJ21" s="61"/>
      <c r="AK21" s="61"/>
      <c r="AL21" s="61" t="s">
        <v>215</v>
      </c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5" t="s">
        <v>28</v>
      </c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0">
        <v>1850.67</v>
      </c>
      <c r="BY21" s="60"/>
      <c r="BZ21" s="60"/>
      <c r="CA21" s="60"/>
      <c r="CB21" s="60"/>
      <c r="CC21" s="60"/>
      <c r="CD21" s="60"/>
      <c r="CE21" s="60"/>
      <c r="CF21" s="60">
        <f>-BX21</f>
        <v>-1850.67</v>
      </c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19" t="e">
        <f t="shared" si="0"/>
        <v>#VALUE!</v>
      </c>
    </row>
    <row r="22" spans="1:116" s="19" customFormat="1" ht="103.5" customHeight="1">
      <c r="A22" s="136" t="s">
        <v>225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8"/>
      <c r="AF22" s="61" t="s">
        <v>148</v>
      </c>
      <c r="AG22" s="61"/>
      <c r="AH22" s="61"/>
      <c r="AI22" s="61"/>
      <c r="AJ22" s="61"/>
      <c r="AK22" s="61"/>
      <c r="AL22" s="61" t="s">
        <v>224</v>
      </c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5" t="s">
        <v>28</v>
      </c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0">
        <v>27838.67</v>
      </c>
      <c r="BY22" s="60"/>
      <c r="BZ22" s="60"/>
      <c r="CA22" s="60"/>
      <c r="CB22" s="60"/>
      <c r="CC22" s="60"/>
      <c r="CD22" s="60"/>
      <c r="CE22" s="60"/>
      <c r="CF22" s="60">
        <f>-BX22</f>
        <v>-27838.67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19" t="e">
        <f>BX22/BB22*100</f>
        <v>#VALUE!</v>
      </c>
    </row>
    <row r="23" spans="1:116" s="19" customFormat="1" ht="93.75" customHeight="1">
      <c r="A23" s="145" t="s">
        <v>226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7"/>
      <c r="AF23" s="61" t="s">
        <v>148</v>
      </c>
      <c r="AG23" s="61"/>
      <c r="AH23" s="61"/>
      <c r="AI23" s="61"/>
      <c r="AJ23" s="61"/>
      <c r="AK23" s="61"/>
      <c r="AL23" s="61" t="s">
        <v>221</v>
      </c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5" t="s">
        <v>28</v>
      </c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0">
        <v>-8538.9599999999991</v>
      </c>
      <c r="BY23" s="60"/>
      <c r="BZ23" s="60"/>
      <c r="CA23" s="60"/>
      <c r="CB23" s="60"/>
      <c r="CC23" s="60"/>
      <c r="CD23" s="60"/>
      <c r="CE23" s="60"/>
      <c r="CF23" s="60">
        <f>-BX23</f>
        <v>8538.9599999999991</v>
      </c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19" t="e">
        <f t="shared" si="0"/>
        <v>#VALUE!</v>
      </c>
    </row>
    <row r="24" spans="1:116" s="19" customFormat="1" ht="121.5" customHeight="1">
      <c r="A24" s="149" t="s">
        <v>237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63" t="s">
        <v>148</v>
      </c>
      <c r="AG24" s="63"/>
      <c r="AH24" s="63"/>
      <c r="AI24" s="63"/>
      <c r="AJ24" s="63"/>
      <c r="AK24" s="63"/>
      <c r="AL24" s="63" t="s">
        <v>238</v>
      </c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78" t="s">
        <v>28</v>
      </c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64">
        <f>BX25+BX27+BX26</f>
        <v>61570.65</v>
      </c>
      <c r="BY24" s="64"/>
      <c r="BZ24" s="64"/>
      <c r="CA24" s="64"/>
      <c r="CB24" s="64"/>
      <c r="CC24" s="64"/>
      <c r="CD24" s="64"/>
      <c r="CE24" s="64"/>
      <c r="CF24" s="64">
        <f>-BX24</f>
        <v>-61570.65</v>
      </c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</row>
    <row r="25" spans="1:116" s="19" customFormat="1" ht="129" customHeight="1">
      <c r="A25" s="96" t="s">
        <v>239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61" t="s">
        <v>148</v>
      </c>
      <c r="AG25" s="61"/>
      <c r="AH25" s="61"/>
      <c r="AI25" s="61"/>
      <c r="AJ25" s="61"/>
      <c r="AK25" s="61"/>
      <c r="AL25" s="61" t="s">
        <v>240</v>
      </c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5" t="s">
        <v>28</v>
      </c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0">
        <v>61177.32</v>
      </c>
      <c r="BY25" s="60"/>
      <c r="BZ25" s="60"/>
      <c r="CA25" s="60"/>
      <c r="CB25" s="60"/>
      <c r="CC25" s="60"/>
      <c r="CD25" s="60"/>
      <c r="CE25" s="60"/>
      <c r="CF25" s="60">
        <f t="shared" ref="CF25:CF27" si="1">CT25-BX25</f>
        <v>-61177.32</v>
      </c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</row>
    <row r="26" spans="1:116" s="19" customFormat="1" ht="120" customHeight="1">
      <c r="A26" s="97" t="s">
        <v>280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61" t="s">
        <v>148</v>
      </c>
      <c r="AG26" s="61"/>
      <c r="AH26" s="61"/>
      <c r="AI26" s="61"/>
      <c r="AJ26" s="61"/>
      <c r="AK26" s="61"/>
      <c r="AL26" s="61" t="s">
        <v>279</v>
      </c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5" t="s">
        <v>28</v>
      </c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0">
        <v>33.33</v>
      </c>
      <c r="BY26" s="60"/>
      <c r="BZ26" s="60"/>
      <c r="CA26" s="60"/>
      <c r="CB26" s="60"/>
      <c r="CC26" s="60"/>
      <c r="CD26" s="60"/>
      <c r="CE26" s="60"/>
      <c r="CF26" s="60">
        <f t="shared" ref="CF26" si="2">CT26-BX26</f>
        <v>-33.33</v>
      </c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</row>
    <row r="27" spans="1:116" s="19" customFormat="1" ht="127.5" customHeight="1">
      <c r="A27" s="96" t="s">
        <v>241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61" t="s">
        <v>148</v>
      </c>
      <c r="AG27" s="61"/>
      <c r="AH27" s="61"/>
      <c r="AI27" s="61"/>
      <c r="AJ27" s="61"/>
      <c r="AK27" s="61"/>
      <c r="AL27" s="61" t="s">
        <v>242</v>
      </c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5" t="s">
        <v>28</v>
      </c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0">
        <v>360</v>
      </c>
      <c r="BY27" s="60"/>
      <c r="BZ27" s="60"/>
      <c r="CA27" s="60"/>
      <c r="CB27" s="60"/>
      <c r="CC27" s="60"/>
      <c r="CD27" s="60"/>
      <c r="CE27" s="60"/>
      <c r="CF27" s="60">
        <f t="shared" si="1"/>
        <v>-360</v>
      </c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</row>
    <row r="28" spans="1:116" s="20" customFormat="1" ht="51.75" customHeight="1">
      <c r="A28" s="149" t="s">
        <v>99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63" t="s">
        <v>148</v>
      </c>
      <c r="AG28" s="63"/>
      <c r="AH28" s="63"/>
      <c r="AI28" s="63"/>
      <c r="AJ28" s="63"/>
      <c r="AK28" s="63"/>
      <c r="AL28" s="63" t="s">
        <v>81</v>
      </c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78" t="s">
        <v>28</v>
      </c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64">
        <f>BX29+BX31+BX30</f>
        <v>84371.49</v>
      </c>
      <c r="BY28" s="64"/>
      <c r="BZ28" s="64"/>
      <c r="CA28" s="64"/>
      <c r="CB28" s="64"/>
      <c r="CC28" s="64"/>
      <c r="CD28" s="64"/>
      <c r="CE28" s="64"/>
      <c r="CF28" s="64">
        <f>CT28-BX28</f>
        <v>-84371.49</v>
      </c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</row>
    <row r="29" spans="1:116" s="19" customFormat="1" ht="74.25" customHeight="1">
      <c r="A29" s="96" t="s">
        <v>98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61" t="s">
        <v>148</v>
      </c>
      <c r="AG29" s="61"/>
      <c r="AH29" s="61"/>
      <c r="AI29" s="61"/>
      <c r="AJ29" s="61"/>
      <c r="AK29" s="61"/>
      <c r="AL29" s="61" t="s">
        <v>82</v>
      </c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5" t="s">
        <v>28</v>
      </c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0">
        <v>83898.3</v>
      </c>
      <c r="BY29" s="60"/>
      <c r="BZ29" s="60"/>
      <c r="CA29" s="60"/>
      <c r="CB29" s="60"/>
      <c r="CC29" s="60"/>
      <c r="CD29" s="60"/>
      <c r="CE29" s="60"/>
      <c r="CF29" s="60">
        <f>CT29-BX29</f>
        <v>-83898.3</v>
      </c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</row>
    <row r="30" spans="1:116" s="26" customFormat="1" ht="60" customHeight="1">
      <c r="A30" s="97" t="s">
        <v>207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51" t="s">
        <v>148</v>
      </c>
      <c r="AG30" s="51"/>
      <c r="AH30" s="51"/>
      <c r="AI30" s="51"/>
      <c r="AJ30" s="51"/>
      <c r="AK30" s="51"/>
      <c r="AL30" s="51" t="s">
        <v>206</v>
      </c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2" t="s">
        <v>28</v>
      </c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46">
        <v>53.19</v>
      </c>
      <c r="BY30" s="46"/>
      <c r="BZ30" s="46"/>
      <c r="CA30" s="46"/>
      <c r="CB30" s="46"/>
      <c r="CC30" s="46"/>
      <c r="CD30" s="46"/>
      <c r="CE30" s="46"/>
      <c r="CF30" s="46">
        <f>CT30-BX30</f>
        <v>-53.19</v>
      </c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</row>
    <row r="31" spans="1:116" s="19" customFormat="1" ht="80.25" customHeight="1">
      <c r="A31" s="96" t="s">
        <v>100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61" t="s">
        <v>148</v>
      </c>
      <c r="AG31" s="61"/>
      <c r="AH31" s="61"/>
      <c r="AI31" s="61"/>
      <c r="AJ31" s="61"/>
      <c r="AK31" s="61"/>
      <c r="AL31" s="61" t="s">
        <v>154</v>
      </c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5" t="s">
        <v>28</v>
      </c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0">
        <v>420</v>
      </c>
      <c r="BY31" s="60"/>
      <c r="BZ31" s="60"/>
      <c r="CA31" s="60"/>
      <c r="CB31" s="60"/>
      <c r="CC31" s="60"/>
      <c r="CD31" s="60"/>
      <c r="CE31" s="60"/>
      <c r="CF31" s="60">
        <f>CT31-BX31</f>
        <v>-420</v>
      </c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</row>
    <row r="32" spans="1:116" s="19" customFormat="1">
      <c r="A32" s="87" t="s">
        <v>29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63" t="s">
        <v>148</v>
      </c>
      <c r="AG32" s="63"/>
      <c r="AH32" s="63"/>
      <c r="AI32" s="63"/>
      <c r="AJ32" s="63"/>
      <c r="AK32" s="63"/>
      <c r="AL32" s="63" t="s">
        <v>30</v>
      </c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78">
        <f>BB33</f>
        <v>4321000</v>
      </c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152">
        <f>BX33</f>
        <v>4447582.6199999992</v>
      </c>
      <c r="BY32" s="152"/>
      <c r="BZ32" s="152"/>
      <c r="CA32" s="152"/>
      <c r="CB32" s="152"/>
      <c r="CC32" s="152"/>
      <c r="CD32" s="152"/>
      <c r="CE32" s="152"/>
      <c r="CF32" s="152">
        <f>BB32-BX32</f>
        <v>-126582.61999999918</v>
      </c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9">
        <f>BX32/BB32*100</f>
        <v>102.92947512149964</v>
      </c>
    </row>
    <row r="33" spans="1:256" s="19" customFormat="1" ht="20.25" customHeight="1">
      <c r="A33" s="87" t="s">
        <v>31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63" t="s">
        <v>148</v>
      </c>
      <c r="AG33" s="63"/>
      <c r="AH33" s="63"/>
      <c r="AI33" s="63"/>
      <c r="AJ33" s="63"/>
      <c r="AK33" s="63"/>
      <c r="AL33" s="63" t="s">
        <v>155</v>
      </c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78">
        <f>BB34</f>
        <v>4321000</v>
      </c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64">
        <f>BX34</f>
        <v>4447582.6199999992</v>
      </c>
      <c r="BY33" s="64"/>
      <c r="BZ33" s="64"/>
      <c r="CA33" s="64"/>
      <c r="CB33" s="64"/>
      <c r="CC33" s="64"/>
      <c r="CD33" s="64"/>
      <c r="CE33" s="64"/>
      <c r="CF33" s="64">
        <f>BB33-BX33</f>
        <v>-126582.61999999918</v>
      </c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19">
        <f t="shared" ref="CY33:CY52" si="3">BX33/BB33*100</f>
        <v>102.92947512149964</v>
      </c>
    </row>
    <row r="34" spans="1:256" s="19" customFormat="1" ht="23.25" customHeight="1">
      <c r="A34" s="88" t="s">
        <v>31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61" t="s">
        <v>148</v>
      </c>
      <c r="AG34" s="61"/>
      <c r="AH34" s="61"/>
      <c r="AI34" s="61"/>
      <c r="AJ34" s="61"/>
      <c r="AK34" s="61"/>
      <c r="AL34" s="61" t="s">
        <v>95</v>
      </c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5">
        <v>4321000</v>
      </c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0">
        <f>BX35+BX36+BX37</f>
        <v>4447582.6199999992</v>
      </c>
      <c r="BY34" s="60"/>
      <c r="BZ34" s="60"/>
      <c r="CA34" s="60"/>
      <c r="CB34" s="60"/>
      <c r="CC34" s="60"/>
      <c r="CD34" s="60"/>
      <c r="CE34" s="60"/>
      <c r="CF34" s="60">
        <f>BB34-BX34</f>
        <v>-126582.61999999918</v>
      </c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19">
        <f t="shared" si="3"/>
        <v>102.92947512149964</v>
      </c>
    </row>
    <row r="35" spans="1:256" s="19" customFormat="1" ht="52.5" customHeight="1">
      <c r="A35" s="89" t="s">
        <v>101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1"/>
      <c r="AF35" s="61" t="s">
        <v>148</v>
      </c>
      <c r="AG35" s="61"/>
      <c r="AH35" s="61"/>
      <c r="AI35" s="61"/>
      <c r="AJ35" s="61"/>
      <c r="AK35" s="61"/>
      <c r="AL35" s="61" t="s">
        <v>165</v>
      </c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5" t="s">
        <v>28</v>
      </c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0">
        <v>4445511.92</v>
      </c>
      <c r="BY35" s="60"/>
      <c r="BZ35" s="60"/>
      <c r="CA35" s="60"/>
      <c r="CB35" s="60"/>
      <c r="CC35" s="60"/>
      <c r="CD35" s="60"/>
      <c r="CE35" s="60"/>
      <c r="CF35" s="60">
        <f>-BX35</f>
        <v>-4445511.92</v>
      </c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19" t="e">
        <f t="shared" si="3"/>
        <v>#VALUE!</v>
      </c>
    </row>
    <row r="36" spans="1:256" s="26" customFormat="1" ht="37.5" customHeight="1">
      <c r="A36" s="92" t="s">
        <v>253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4"/>
      <c r="AF36" s="51" t="s">
        <v>148</v>
      </c>
      <c r="AG36" s="51"/>
      <c r="AH36" s="51"/>
      <c r="AI36" s="51"/>
      <c r="AJ36" s="51"/>
      <c r="AK36" s="51"/>
      <c r="AL36" s="51" t="s">
        <v>252</v>
      </c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2" t="s">
        <v>28</v>
      </c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46">
        <v>1881.18</v>
      </c>
      <c r="BY36" s="46"/>
      <c r="BZ36" s="46"/>
      <c r="CA36" s="46"/>
      <c r="CB36" s="46"/>
      <c r="CC36" s="46"/>
      <c r="CD36" s="46"/>
      <c r="CE36" s="46"/>
      <c r="CF36" s="46">
        <f>-BX36</f>
        <v>-1881.18</v>
      </c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26" t="e">
        <f t="shared" ref="CY36" si="4">BX36/BB36*100</f>
        <v>#VALUE!</v>
      </c>
    </row>
    <row r="37" spans="1:256" s="26" customFormat="1" ht="47.25" customHeight="1">
      <c r="A37" s="92" t="s">
        <v>306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4"/>
      <c r="AF37" s="51" t="s">
        <v>148</v>
      </c>
      <c r="AG37" s="51"/>
      <c r="AH37" s="51"/>
      <c r="AI37" s="51"/>
      <c r="AJ37" s="51"/>
      <c r="AK37" s="51"/>
      <c r="AL37" s="51" t="s">
        <v>305</v>
      </c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2" t="s">
        <v>28</v>
      </c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46">
        <v>189.52</v>
      </c>
      <c r="BY37" s="46"/>
      <c r="BZ37" s="46"/>
      <c r="CA37" s="46"/>
      <c r="CB37" s="46"/>
      <c r="CC37" s="46"/>
      <c r="CD37" s="46"/>
      <c r="CE37" s="46"/>
      <c r="CF37" s="46">
        <f>-BX37</f>
        <v>-189.52</v>
      </c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26" t="e">
        <f t="shared" ref="CY37" si="5">BX37/BB37*100</f>
        <v>#VALUE!</v>
      </c>
    </row>
    <row r="38" spans="1:256" s="19" customFormat="1" ht="26.25" customHeight="1">
      <c r="A38" s="87" t="s">
        <v>32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63" t="s">
        <v>148</v>
      </c>
      <c r="AG38" s="63"/>
      <c r="AH38" s="63"/>
      <c r="AI38" s="63"/>
      <c r="AJ38" s="63"/>
      <c r="AK38" s="63"/>
      <c r="AL38" s="63" t="s">
        <v>33</v>
      </c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78">
        <f>BB39+BB43</f>
        <v>12085600</v>
      </c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64">
        <f>BX39+BX43</f>
        <v>7990745.3299999991</v>
      </c>
      <c r="BY38" s="64"/>
      <c r="BZ38" s="64"/>
      <c r="CA38" s="64"/>
      <c r="CB38" s="64"/>
      <c r="CC38" s="64"/>
      <c r="CD38" s="64"/>
      <c r="CE38" s="64"/>
      <c r="CF38" s="64">
        <f>BB38-BX38</f>
        <v>4094854.6700000009</v>
      </c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19">
        <f t="shared" si="3"/>
        <v>66.117903372608723</v>
      </c>
      <c r="IV38" s="32">
        <f>SUM(CY38)</f>
        <v>66.117903372608723</v>
      </c>
    </row>
    <row r="39" spans="1:256" s="19" customFormat="1" ht="27.75" customHeight="1">
      <c r="A39" s="87" t="s">
        <v>34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63" t="s">
        <v>148</v>
      </c>
      <c r="AG39" s="63"/>
      <c r="AH39" s="63"/>
      <c r="AI39" s="63"/>
      <c r="AJ39" s="63"/>
      <c r="AK39" s="63"/>
      <c r="AL39" s="63" t="s">
        <v>35</v>
      </c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78">
        <f>BB40</f>
        <v>1436400</v>
      </c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64">
        <f>BX40</f>
        <v>896380.89</v>
      </c>
      <c r="BY39" s="64"/>
      <c r="BZ39" s="64"/>
      <c r="CA39" s="64"/>
      <c r="CB39" s="64"/>
      <c r="CC39" s="64"/>
      <c r="CD39" s="64"/>
      <c r="CE39" s="64"/>
      <c r="CF39" s="64">
        <f>BB39-BX39</f>
        <v>540019.11</v>
      </c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19">
        <f t="shared" si="3"/>
        <v>62.404684628237263</v>
      </c>
    </row>
    <row r="40" spans="1:256" s="19" customFormat="1" ht="51.75" customHeight="1">
      <c r="A40" s="95" t="s">
        <v>198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61" t="s">
        <v>148</v>
      </c>
      <c r="AG40" s="61"/>
      <c r="AH40" s="61"/>
      <c r="AI40" s="61"/>
      <c r="AJ40" s="61"/>
      <c r="AK40" s="61"/>
      <c r="AL40" s="61" t="s">
        <v>36</v>
      </c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5">
        <v>1436400</v>
      </c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0">
        <f>BX41+BX42</f>
        <v>896380.89</v>
      </c>
      <c r="BY40" s="60"/>
      <c r="BZ40" s="60"/>
      <c r="CA40" s="60"/>
      <c r="CB40" s="60"/>
      <c r="CC40" s="60"/>
      <c r="CD40" s="60"/>
      <c r="CE40" s="60"/>
      <c r="CF40" s="60">
        <f>BB40-BX40</f>
        <v>540019.11</v>
      </c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19">
        <f t="shared" si="3"/>
        <v>62.404684628237263</v>
      </c>
    </row>
    <row r="41" spans="1:256" s="19" customFormat="1" ht="84.75" customHeight="1">
      <c r="A41" s="95" t="s">
        <v>103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61" t="s">
        <v>148</v>
      </c>
      <c r="AG41" s="61"/>
      <c r="AH41" s="61"/>
      <c r="AI41" s="61"/>
      <c r="AJ41" s="61"/>
      <c r="AK41" s="61"/>
      <c r="AL41" s="61" t="s">
        <v>37</v>
      </c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5" t="s">
        <v>28</v>
      </c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0">
        <v>887587.72</v>
      </c>
      <c r="BY41" s="60"/>
      <c r="BZ41" s="60"/>
      <c r="CA41" s="60"/>
      <c r="CB41" s="60"/>
      <c r="CC41" s="60"/>
      <c r="CD41" s="60"/>
      <c r="CE41" s="60"/>
      <c r="CF41" s="60">
        <f>CZ41-BX41</f>
        <v>-887587.72</v>
      </c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19" t="e">
        <f t="shared" si="3"/>
        <v>#VALUE!</v>
      </c>
    </row>
    <row r="42" spans="1:256" s="19" customFormat="1" ht="57.75" customHeight="1">
      <c r="A42" s="95" t="s">
        <v>104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61" t="s">
        <v>148</v>
      </c>
      <c r="AG42" s="61"/>
      <c r="AH42" s="61"/>
      <c r="AI42" s="61"/>
      <c r="AJ42" s="61"/>
      <c r="AK42" s="61"/>
      <c r="AL42" s="61" t="s">
        <v>102</v>
      </c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5" t="s">
        <v>28</v>
      </c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0">
        <v>8793.17</v>
      </c>
      <c r="BY42" s="60"/>
      <c r="BZ42" s="60"/>
      <c r="CA42" s="60"/>
      <c r="CB42" s="60"/>
      <c r="CC42" s="60"/>
      <c r="CD42" s="60"/>
      <c r="CE42" s="60"/>
      <c r="CF42" s="60">
        <f>CZ42-BX42</f>
        <v>-8793.17</v>
      </c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19" t="e">
        <f t="shared" si="3"/>
        <v>#VALUE!</v>
      </c>
    </row>
    <row r="43" spans="1:256" s="19" customFormat="1" ht="19.5" customHeight="1">
      <c r="A43" s="87" t="s">
        <v>38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63" t="s">
        <v>148</v>
      </c>
      <c r="AG43" s="63"/>
      <c r="AH43" s="63"/>
      <c r="AI43" s="63"/>
      <c r="AJ43" s="63"/>
      <c r="AK43" s="63"/>
      <c r="AL43" s="63" t="s">
        <v>39</v>
      </c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78">
        <f>BB44+BB49</f>
        <v>10649200</v>
      </c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64">
        <f>BX44+BX49</f>
        <v>7094364.4399999995</v>
      </c>
      <c r="BY43" s="64"/>
      <c r="BZ43" s="64"/>
      <c r="CA43" s="64"/>
      <c r="CB43" s="64"/>
      <c r="CC43" s="64"/>
      <c r="CD43" s="64"/>
      <c r="CE43" s="64"/>
      <c r="CF43" s="64">
        <f>BB43-BX43</f>
        <v>3554835.5600000005</v>
      </c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19">
        <f t="shared" si="3"/>
        <v>66.618754836044019</v>
      </c>
    </row>
    <row r="44" spans="1:256" s="19" customFormat="1" ht="32.25" customHeight="1">
      <c r="A44" s="81" t="s">
        <v>184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3"/>
      <c r="AF44" s="63" t="s">
        <v>148</v>
      </c>
      <c r="AG44" s="63"/>
      <c r="AH44" s="63"/>
      <c r="AI44" s="63"/>
      <c r="AJ44" s="63"/>
      <c r="AK44" s="63"/>
      <c r="AL44" s="63" t="s">
        <v>84</v>
      </c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78">
        <f>BB45</f>
        <v>3341000</v>
      </c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64">
        <f>BX45</f>
        <v>3059462.82</v>
      </c>
      <c r="BY44" s="64"/>
      <c r="BZ44" s="64"/>
      <c r="CA44" s="64"/>
      <c r="CB44" s="64"/>
      <c r="CC44" s="64"/>
      <c r="CD44" s="64"/>
      <c r="CE44" s="64"/>
      <c r="CF44" s="64">
        <f>BB44-BX44</f>
        <v>281537.18000000017</v>
      </c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19">
        <f t="shared" si="3"/>
        <v>91.573266087997595</v>
      </c>
    </row>
    <row r="45" spans="1:256" s="19" customFormat="1" ht="48" customHeight="1">
      <c r="A45" s="81" t="s">
        <v>185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3"/>
      <c r="AF45" s="63" t="s">
        <v>148</v>
      </c>
      <c r="AG45" s="63"/>
      <c r="AH45" s="63"/>
      <c r="AI45" s="63"/>
      <c r="AJ45" s="63"/>
      <c r="AK45" s="63"/>
      <c r="AL45" s="63" t="s">
        <v>196</v>
      </c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78">
        <v>3341000</v>
      </c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64">
        <f>BX46+BX47+BX48</f>
        <v>3059462.82</v>
      </c>
      <c r="BY45" s="64"/>
      <c r="BZ45" s="64"/>
      <c r="CA45" s="64"/>
      <c r="CB45" s="64"/>
      <c r="CC45" s="64"/>
      <c r="CD45" s="64"/>
      <c r="CE45" s="64"/>
      <c r="CF45" s="64">
        <f>BB45-BX45</f>
        <v>281537.18000000017</v>
      </c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19">
        <f t="shared" si="3"/>
        <v>91.573266087997595</v>
      </c>
    </row>
    <row r="46" spans="1:256" s="19" customFormat="1" ht="70.5" customHeight="1">
      <c r="A46" s="99" t="s">
        <v>183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61" t="s">
        <v>148</v>
      </c>
      <c r="AG46" s="61"/>
      <c r="AH46" s="61"/>
      <c r="AI46" s="61"/>
      <c r="AJ46" s="61"/>
      <c r="AK46" s="61"/>
      <c r="AL46" s="61" t="s">
        <v>182</v>
      </c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5" t="s">
        <v>28</v>
      </c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0">
        <v>3035631.12</v>
      </c>
      <c r="BY46" s="60"/>
      <c r="BZ46" s="60"/>
      <c r="CA46" s="60"/>
      <c r="CB46" s="60"/>
      <c r="CC46" s="60"/>
      <c r="CD46" s="60"/>
      <c r="CE46" s="60"/>
      <c r="CF46" s="60">
        <f>CX46-BX46</f>
        <v>-3035631.12</v>
      </c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19" t="e">
        <f t="shared" si="3"/>
        <v>#VALUE!</v>
      </c>
    </row>
    <row r="47" spans="1:256" s="19" customFormat="1" ht="57" customHeight="1">
      <c r="A47" s="84" t="s">
        <v>195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6"/>
      <c r="AF47" s="61" t="s">
        <v>148</v>
      </c>
      <c r="AG47" s="61"/>
      <c r="AH47" s="61"/>
      <c r="AI47" s="61"/>
      <c r="AJ47" s="61"/>
      <c r="AK47" s="61"/>
      <c r="AL47" s="61" t="s">
        <v>194</v>
      </c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5" t="s">
        <v>28</v>
      </c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0">
        <v>18603.88</v>
      </c>
      <c r="BY47" s="60"/>
      <c r="BZ47" s="60"/>
      <c r="CA47" s="60"/>
      <c r="CB47" s="60"/>
      <c r="CC47" s="60"/>
      <c r="CD47" s="60"/>
      <c r="CE47" s="60"/>
      <c r="CF47" s="60">
        <f>CX47-BX47</f>
        <v>-18603.88</v>
      </c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19" t="e">
        <f t="shared" si="3"/>
        <v>#VALUE!</v>
      </c>
    </row>
    <row r="48" spans="1:256" s="19" customFormat="1" ht="57" customHeight="1">
      <c r="A48" s="84" t="s">
        <v>301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6"/>
      <c r="AF48" s="61" t="s">
        <v>148</v>
      </c>
      <c r="AG48" s="61"/>
      <c r="AH48" s="61"/>
      <c r="AI48" s="61"/>
      <c r="AJ48" s="61"/>
      <c r="AK48" s="61"/>
      <c r="AL48" s="61" t="s">
        <v>300</v>
      </c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5" t="s">
        <v>28</v>
      </c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0">
        <v>5227.82</v>
      </c>
      <c r="BY48" s="60"/>
      <c r="BZ48" s="60"/>
      <c r="CA48" s="60"/>
      <c r="CB48" s="60"/>
      <c r="CC48" s="60"/>
      <c r="CD48" s="60"/>
      <c r="CE48" s="60"/>
      <c r="CF48" s="60">
        <f>CX48-BX48</f>
        <v>-5227.82</v>
      </c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19" t="e">
        <f t="shared" ref="CY48" si="6">BX48/BB48*100</f>
        <v>#VALUE!</v>
      </c>
    </row>
    <row r="49" spans="1:103" s="19" customFormat="1" ht="33.75" customHeight="1">
      <c r="A49" s="81" t="s">
        <v>190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3"/>
      <c r="AF49" s="63" t="s">
        <v>148</v>
      </c>
      <c r="AG49" s="63"/>
      <c r="AH49" s="63"/>
      <c r="AI49" s="63"/>
      <c r="AJ49" s="63"/>
      <c r="AK49" s="63"/>
      <c r="AL49" s="63" t="s">
        <v>186</v>
      </c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78">
        <f>BB50</f>
        <v>7308200</v>
      </c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64">
        <f>BX50</f>
        <v>4034901.62</v>
      </c>
      <c r="BY49" s="64"/>
      <c r="BZ49" s="64"/>
      <c r="CA49" s="64"/>
      <c r="CB49" s="64"/>
      <c r="CC49" s="64"/>
      <c r="CD49" s="64"/>
      <c r="CE49" s="64"/>
      <c r="CF49" s="64">
        <f>BB49-BX49</f>
        <v>3273298.38</v>
      </c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19">
        <f t="shared" si="3"/>
        <v>55.210607536739552</v>
      </c>
    </row>
    <row r="50" spans="1:103" s="19" customFormat="1" ht="48" customHeight="1">
      <c r="A50" s="148" t="s">
        <v>191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63" t="s">
        <v>148</v>
      </c>
      <c r="AG50" s="63"/>
      <c r="AH50" s="63"/>
      <c r="AI50" s="63"/>
      <c r="AJ50" s="63"/>
      <c r="AK50" s="63"/>
      <c r="AL50" s="63" t="s">
        <v>187</v>
      </c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78">
        <v>7308200</v>
      </c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64">
        <f>BX51+BX52</f>
        <v>4034901.62</v>
      </c>
      <c r="BY50" s="64"/>
      <c r="BZ50" s="64"/>
      <c r="CA50" s="64"/>
      <c r="CB50" s="64"/>
      <c r="CC50" s="64"/>
      <c r="CD50" s="64"/>
      <c r="CE50" s="64"/>
      <c r="CF50" s="64">
        <f>BB50-BX50</f>
        <v>3273298.38</v>
      </c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19">
        <f t="shared" si="3"/>
        <v>55.210607536739552</v>
      </c>
    </row>
    <row r="51" spans="1:103" s="19" customFormat="1" ht="69.75" customHeight="1">
      <c r="A51" s="99" t="s">
        <v>192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61" t="s">
        <v>148</v>
      </c>
      <c r="AG51" s="61"/>
      <c r="AH51" s="61"/>
      <c r="AI51" s="61"/>
      <c r="AJ51" s="61"/>
      <c r="AK51" s="61"/>
      <c r="AL51" s="61" t="s">
        <v>188</v>
      </c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5" t="s">
        <v>28</v>
      </c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0">
        <v>4010229.43</v>
      </c>
      <c r="BY51" s="60"/>
      <c r="BZ51" s="60"/>
      <c r="CA51" s="60"/>
      <c r="CB51" s="60"/>
      <c r="CC51" s="60"/>
      <c r="CD51" s="60"/>
      <c r="CE51" s="60"/>
      <c r="CF51" s="60">
        <f>CZ51-BX51</f>
        <v>-4010229.43</v>
      </c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19" t="e">
        <f t="shared" si="3"/>
        <v>#VALUE!</v>
      </c>
    </row>
    <row r="52" spans="1:103" s="19" customFormat="1" ht="54.75" customHeight="1">
      <c r="A52" s="99" t="s">
        <v>193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61" t="s">
        <v>148</v>
      </c>
      <c r="AG52" s="61"/>
      <c r="AH52" s="61"/>
      <c r="AI52" s="61"/>
      <c r="AJ52" s="61"/>
      <c r="AK52" s="61"/>
      <c r="AL52" s="61" t="s">
        <v>189</v>
      </c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5" t="s">
        <v>28</v>
      </c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0">
        <v>24672.19</v>
      </c>
      <c r="BY52" s="60"/>
      <c r="BZ52" s="60"/>
      <c r="CA52" s="60"/>
      <c r="CB52" s="60"/>
      <c r="CC52" s="60"/>
      <c r="CD52" s="60"/>
      <c r="CE52" s="60"/>
      <c r="CF52" s="60">
        <f>CZ52-BX52</f>
        <v>-24672.19</v>
      </c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19" t="e">
        <f t="shared" si="3"/>
        <v>#VALUE!</v>
      </c>
    </row>
    <row r="53" spans="1:103" s="19" customFormat="1" ht="49.5" customHeight="1">
      <c r="A53" s="62" t="s">
        <v>40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3" t="s">
        <v>148</v>
      </c>
      <c r="AG53" s="63"/>
      <c r="AH53" s="63"/>
      <c r="AI53" s="63"/>
      <c r="AJ53" s="63"/>
      <c r="AK53" s="63"/>
      <c r="AL53" s="63" t="s">
        <v>41</v>
      </c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78">
        <f>BB54</f>
        <v>724700</v>
      </c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64">
        <f>BX54</f>
        <v>623585.68000000005</v>
      </c>
      <c r="BY53" s="64"/>
      <c r="BZ53" s="64"/>
      <c r="CA53" s="64"/>
      <c r="CB53" s="64"/>
      <c r="CC53" s="64"/>
      <c r="CD53" s="64"/>
      <c r="CE53" s="64"/>
      <c r="CF53" s="64">
        <f>BB53-BX53</f>
        <v>101114.31999999995</v>
      </c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19">
        <f t="shared" ref="CY53:CY88" si="7">BX53/BB53*100</f>
        <v>86.047423761556516</v>
      </c>
    </row>
    <row r="54" spans="1:103" s="19" customFormat="1" ht="102" customHeight="1">
      <c r="A54" s="62" t="s">
        <v>96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1" t="s">
        <v>148</v>
      </c>
      <c r="AG54" s="61"/>
      <c r="AH54" s="61"/>
      <c r="AI54" s="61"/>
      <c r="AJ54" s="61"/>
      <c r="AK54" s="61"/>
      <c r="AL54" s="63" t="s">
        <v>166</v>
      </c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78">
        <f>BB57+BB55</f>
        <v>724700</v>
      </c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64">
        <f>BX55+BX57</f>
        <v>623585.68000000005</v>
      </c>
      <c r="BY54" s="64"/>
      <c r="BZ54" s="64"/>
      <c r="CA54" s="64"/>
      <c r="CB54" s="64"/>
      <c r="CC54" s="64"/>
      <c r="CD54" s="64"/>
      <c r="CE54" s="64"/>
      <c r="CF54" s="64">
        <f>BB54-BX54</f>
        <v>101114.31999999995</v>
      </c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19">
        <f t="shared" si="7"/>
        <v>86.047423761556516</v>
      </c>
    </row>
    <row r="55" spans="1:103" s="19" customFormat="1" ht="87.75" customHeight="1">
      <c r="A55" s="89" t="s">
        <v>89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1"/>
      <c r="AF55" s="72" t="s">
        <v>148</v>
      </c>
      <c r="AG55" s="73"/>
      <c r="AH55" s="73"/>
      <c r="AI55" s="73"/>
      <c r="AJ55" s="73"/>
      <c r="AK55" s="74"/>
      <c r="AL55" s="72" t="s">
        <v>79</v>
      </c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4"/>
      <c r="BB55" s="75">
        <f>BB56</f>
        <v>451000</v>
      </c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7"/>
      <c r="BX55" s="57">
        <f>BX56</f>
        <v>195559.92</v>
      </c>
      <c r="BY55" s="58"/>
      <c r="BZ55" s="58"/>
      <c r="CA55" s="58"/>
      <c r="CB55" s="58"/>
      <c r="CC55" s="58"/>
      <c r="CD55" s="58"/>
      <c r="CE55" s="59"/>
      <c r="CF55" s="60">
        <f t="shared" ref="CF55" si="8">BB55-BX55</f>
        <v>255440.08</v>
      </c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19">
        <f>BX55/BB55*100</f>
        <v>43.361401330376943</v>
      </c>
    </row>
    <row r="56" spans="1:103" s="19" customFormat="1" ht="95.25" customHeight="1">
      <c r="A56" s="89" t="s">
        <v>199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1"/>
      <c r="AF56" s="72" t="s">
        <v>148</v>
      </c>
      <c r="AG56" s="73"/>
      <c r="AH56" s="73"/>
      <c r="AI56" s="73"/>
      <c r="AJ56" s="73"/>
      <c r="AK56" s="74"/>
      <c r="AL56" s="72" t="s">
        <v>80</v>
      </c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4"/>
      <c r="BB56" s="75">
        <v>451000</v>
      </c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7"/>
      <c r="BX56" s="57">
        <v>195559.92</v>
      </c>
      <c r="BY56" s="58"/>
      <c r="BZ56" s="58"/>
      <c r="CA56" s="58"/>
      <c r="CB56" s="58"/>
      <c r="CC56" s="58"/>
      <c r="CD56" s="58"/>
      <c r="CE56" s="59"/>
      <c r="CF56" s="60">
        <f>BB56-BX56</f>
        <v>255440.08</v>
      </c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19">
        <f>BX56/BB56*100</f>
        <v>43.361401330376943</v>
      </c>
    </row>
    <row r="57" spans="1:103" s="20" customFormat="1" ht="48" customHeight="1">
      <c r="A57" s="98" t="s">
        <v>92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63" t="s">
        <v>148</v>
      </c>
      <c r="AG57" s="63"/>
      <c r="AH57" s="63"/>
      <c r="AI57" s="63"/>
      <c r="AJ57" s="63"/>
      <c r="AK57" s="63"/>
      <c r="AL57" s="63" t="s">
        <v>93</v>
      </c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78">
        <f>BB58</f>
        <v>273700</v>
      </c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64">
        <f>BX58</f>
        <v>428025.76</v>
      </c>
      <c r="BY57" s="64"/>
      <c r="BZ57" s="64"/>
      <c r="CA57" s="64"/>
      <c r="CB57" s="64"/>
      <c r="CC57" s="64"/>
      <c r="CD57" s="64"/>
      <c r="CE57" s="64"/>
      <c r="CF57" s="64">
        <f>BB57-BX57</f>
        <v>-154325.76000000001</v>
      </c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20">
        <f>BX57/BB57*100</f>
        <v>156.38500548045303</v>
      </c>
    </row>
    <row r="58" spans="1:103" s="19" customFormat="1" ht="39" customHeight="1">
      <c r="A58" s="100" t="s">
        <v>200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63" t="s">
        <v>148</v>
      </c>
      <c r="AG58" s="63"/>
      <c r="AH58" s="63"/>
      <c r="AI58" s="63"/>
      <c r="AJ58" s="63"/>
      <c r="AK58" s="63"/>
      <c r="AL58" s="61" t="s">
        <v>94</v>
      </c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5">
        <v>273700</v>
      </c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0">
        <v>428025.76</v>
      </c>
      <c r="BY58" s="60"/>
      <c r="BZ58" s="60"/>
      <c r="CA58" s="60"/>
      <c r="CB58" s="60"/>
      <c r="CC58" s="60"/>
      <c r="CD58" s="60"/>
      <c r="CE58" s="60"/>
      <c r="CF58" s="60">
        <f>BB58-BX58</f>
        <v>-154325.76000000001</v>
      </c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19">
        <f>BX58/BB58*100</f>
        <v>156.38500548045303</v>
      </c>
    </row>
    <row r="59" spans="1:103" s="28" customFormat="1" ht="39" customHeight="1">
      <c r="A59" s="289" t="s">
        <v>310</v>
      </c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1"/>
      <c r="AF59" s="50" t="s">
        <v>148</v>
      </c>
      <c r="AG59" s="50"/>
      <c r="AH59" s="50"/>
      <c r="AI59" s="50"/>
      <c r="AJ59" s="50"/>
      <c r="AK59" s="50"/>
      <c r="AL59" s="50" t="s">
        <v>314</v>
      </c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5" t="str">
        <f>BB60</f>
        <v>-</v>
      </c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6">
        <f>BX60</f>
        <v>14300</v>
      </c>
      <c r="BY59" s="56"/>
      <c r="BZ59" s="56"/>
      <c r="CA59" s="56"/>
      <c r="CB59" s="56"/>
      <c r="CC59" s="56"/>
      <c r="CD59" s="56"/>
      <c r="CE59" s="56"/>
      <c r="CF59" s="56" t="s">
        <v>28</v>
      </c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28" t="e">
        <f t="shared" ref="CY59:CY62" si="9">BX59/BB59*100</f>
        <v>#VALUE!</v>
      </c>
    </row>
    <row r="60" spans="1:103" s="26" customFormat="1" ht="30.75" customHeight="1">
      <c r="A60" s="47" t="s">
        <v>311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9"/>
      <c r="AF60" s="50" t="s">
        <v>148</v>
      </c>
      <c r="AG60" s="50"/>
      <c r="AH60" s="50"/>
      <c r="AI60" s="50"/>
      <c r="AJ60" s="50"/>
      <c r="AK60" s="50"/>
      <c r="AL60" s="51" t="s">
        <v>315</v>
      </c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2" t="str">
        <f>BB61</f>
        <v>-</v>
      </c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46">
        <f>BX61</f>
        <v>14300</v>
      </c>
      <c r="BY60" s="46"/>
      <c r="BZ60" s="46"/>
      <c r="CA60" s="46"/>
      <c r="CB60" s="46"/>
      <c r="CC60" s="46"/>
      <c r="CD60" s="46"/>
      <c r="CE60" s="46"/>
      <c r="CF60" s="46" t="s">
        <v>28</v>
      </c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26" t="e">
        <f t="shared" si="9"/>
        <v>#VALUE!</v>
      </c>
    </row>
    <row r="61" spans="1:103" s="26" customFormat="1" ht="33" customHeight="1">
      <c r="A61" s="47" t="s">
        <v>312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9"/>
      <c r="AF61" s="50" t="s">
        <v>148</v>
      </c>
      <c r="AG61" s="50"/>
      <c r="AH61" s="50"/>
      <c r="AI61" s="50"/>
      <c r="AJ61" s="50"/>
      <c r="AK61" s="50"/>
      <c r="AL61" s="51" t="s">
        <v>316</v>
      </c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2" t="str">
        <f>BB62</f>
        <v>-</v>
      </c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46">
        <f>BX62</f>
        <v>14300</v>
      </c>
      <c r="BY61" s="46"/>
      <c r="BZ61" s="46"/>
      <c r="CA61" s="46"/>
      <c r="CB61" s="46"/>
      <c r="CC61" s="46"/>
      <c r="CD61" s="46"/>
      <c r="CE61" s="46"/>
      <c r="CF61" s="46" t="s">
        <v>28</v>
      </c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26" t="e">
        <f t="shared" si="9"/>
        <v>#VALUE!</v>
      </c>
    </row>
    <row r="62" spans="1:103" s="26" customFormat="1" ht="32.25" customHeight="1">
      <c r="A62" s="47" t="s">
        <v>313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9"/>
      <c r="AF62" s="50" t="s">
        <v>148</v>
      </c>
      <c r="AG62" s="50"/>
      <c r="AH62" s="50"/>
      <c r="AI62" s="50"/>
      <c r="AJ62" s="50"/>
      <c r="AK62" s="50"/>
      <c r="AL62" s="51" t="s">
        <v>317</v>
      </c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2" t="s">
        <v>28</v>
      </c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46">
        <v>14300</v>
      </c>
      <c r="BY62" s="46"/>
      <c r="BZ62" s="46"/>
      <c r="CA62" s="46"/>
      <c r="CB62" s="46"/>
      <c r="CC62" s="46"/>
      <c r="CD62" s="46"/>
      <c r="CE62" s="46"/>
      <c r="CF62" s="46" t="s">
        <v>28</v>
      </c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26" t="e">
        <f t="shared" si="9"/>
        <v>#VALUE!</v>
      </c>
    </row>
    <row r="63" spans="1:103" s="28" customFormat="1" ht="36.75" customHeight="1">
      <c r="A63" s="156" t="s">
        <v>285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8"/>
      <c r="AF63" s="50" t="s">
        <v>148</v>
      </c>
      <c r="AG63" s="50"/>
      <c r="AH63" s="50"/>
      <c r="AI63" s="50"/>
      <c r="AJ63" s="50"/>
      <c r="AK63" s="50"/>
      <c r="AL63" s="50" t="s">
        <v>286</v>
      </c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5" t="s">
        <v>28</v>
      </c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6">
        <f>BX64</f>
        <v>176641.2</v>
      </c>
      <c r="BY63" s="56"/>
      <c r="BZ63" s="56"/>
      <c r="CA63" s="56"/>
      <c r="CB63" s="56"/>
      <c r="CC63" s="56"/>
      <c r="CD63" s="56"/>
      <c r="CE63" s="56"/>
      <c r="CF63" s="56">
        <f t="shared" ref="CF63:CF71" si="10">-BX63</f>
        <v>-176641.2</v>
      </c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28" t="e">
        <f t="shared" ref="CY63:CY65" si="11">BX63/BB63*100</f>
        <v>#VALUE!</v>
      </c>
    </row>
    <row r="64" spans="1:103" s="26" customFormat="1" ht="42.75" customHeight="1">
      <c r="A64" s="156" t="s">
        <v>287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8"/>
      <c r="AF64" s="50" t="s">
        <v>148</v>
      </c>
      <c r="AG64" s="50"/>
      <c r="AH64" s="50"/>
      <c r="AI64" s="50"/>
      <c r="AJ64" s="50"/>
      <c r="AK64" s="50"/>
      <c r="AL64" s="50" t="s">
        <v>288</v>
      </c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2" t="s">
        <v>28</v>
      </c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46">
        <f>BX65</f>
        <v>176641.2</v>
      </c>
      <c r="BY64" s="46"/>
      <c r="BZ64" s="46"/>
      <c r="CA64" s="46"/>
      <c r="CB64" s="46"/>
      <c r="CC64" s="46"/>
      <c r="CD64" s="46"/>
      <c r="CE64" s="46"/>
      <c r="CF64" s="46">
        <f t="shared" si="10"/>
        <v>-176641.2</v>
      </c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26" t="e">
        <f t="shared" si="11"/>
        <v>#VALUE!</v>
      </c>
    </row>
    <row r="65" spans="1:103" s="26" customFormat="1" ht="48.75" customHeight="1">
      <c r="A65" s="101" t="s">
        <v>289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51" t="s">
        <v>148</v>
      </c>
      <c r="AG65" s="51"/>
      <c r="AH65" s="51"/>
      <c r="AI65" s="51"/>
      <c r="AJ65" s="51"/>
      <c r="AK65" s="51"/>
      <c r="AL65" s="51" t="s">
        <v>290</v>
      </c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2" t="s">
        <v>28</v>
      </c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46">
        <v>176641.2</v>
      </c>
      <c r="BY65" s="46"/>
      <c r="BZ65" s="46"/>
      <c r="CA65" s="46"/>
      <c r="CB65" s="46"/>
      <c r="CC65" s="46"/>
      <c r="CD65" s="46"/>
      <c r="CE65" s="46"/>
      <c r="CF65" s="46">
        <f t="shared" si="10"/>
        <v>-176641.2</v>
      </c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26" t="e">
        <f t="shared" si="11"/>
        <v>#VALUE!</v>
      </c>
    </row>
    <row r="66" spans="1:103" s="26" customFormat="1" ht="57.75" customHeight="1">
      <c r="A66" s="101" t="s">
        <v>291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50" t="s">
        <v>148</v>
      </c>
      <c r="AG66" s="50"/>
      <c r="AH66" s="50"/>
      <c r="AI66" s="50"/>
      <c r="AJ66" s="50"/>
      <c r="AK66" s="50"/>
      <c r="AL66" s="51" t="s">
        <v>284</v>
      </c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2" t="s">
        <v>28</v>
      </c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46">
        <v>176641.2</v>
      </c>
      <c r="BY66" s="46"/>
      <c r="BZ66" s="46"/>
      <c r="CA66" s="46"/>
      <c r="CB66" s="46"/>
      <c r="CC66" s="46"/>
      <c r="CD66" s="46"/>
      <c r="CE66" s="46"/>
      <c r="CF66" s="46">
        <f t="shared" ref="CF66" si="12">-BX66</f>
        <v>-176641.2</v>
      </c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26" t="e">
        <f t="shared" ref="CY66" si="13">BX66/BB66*100</f>
        <v>#VALUE!</v>
      </c>
    </row>
    <row r="67" spans="1:103" s="28" customFormat="1" ht="31.5" customHeight="1">
      <c r="A67" s="153" t="s">
        <v>261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5"/>
      <c r="AF67" s="63" t="s">
        <v>148</v>
      </c>
      <c r="AG67" s="63"/>
      <c r="AH67" s="63"/>
      <c r="AI67" s="63"/>
      <c r="AJ67" s="63"/>
      <c r="AK67" s="63"/>
      <c r="AL67" s="63" t="s">
        <v>326</v>
      </c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55" t="s">
        <v>28</v>
      </c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6">
        <f>BX68+BX70</f>
        <v>6238.1</v>
      </c>
      <c r="BY67" s="56"/>
      <c r="BZ67" s="56"/>
      <c r="CA67" s="56"/>
      <c r="CB67" s="56"/>
      <c r="CC67" s="56"/>
      <c r="CD67" s="56"/>
      <c r="CE67" s="56"/>
      <c r="CF67" s="56">
        <f t="shared" si="10"/>
        <v>-6238.1</v>
      </c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28" t="e">
        <f t="shared" ref="CY67" si="14">BX67/BB67*100</f>
        <v>#VALUE!</v>
      </c>
    </row>
    <row r="68" spans="1:103" s="26" customFormat="1" ht="56.25" customHeight="1">
      <c r="A68" s="101" t="s">
        <v>262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50" t="s">
        <v>148</v>
      </c>
      <c r="AG68" s="50"/>
      <c r="AH68" s="50"/>
      <c r="AI68" s="50"/>
      <c r="AJ68" s="50"/>
      <c r="AK68" s="50"/>
      <c r="AL68" s="51" t="s">
        <v>327</v>
      </c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2" t="s">
        <v>28</v>
      </c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46">
        <f>BX69</f>
        <v>5500</v>
      </c>
      <c r="BY68" s="46"/>
      <c r="BZ68" s="46"/>
      <c r="CA68" s="46"/>
      <c r="CB68" s="46"/>
      <c r="CC68" s="46"/>
      <c r="CD68" s="46"/>
      <c r="CE68" s="46"/>
      <c r="CF68" s="46">
        <f t="shared" si="10"/>
        <v>-5500</v>
      </c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26" t="e">
        <f t="shared" ref="CY68:CY69" si="15">BX68/BB68*100</f>
        <v>#VALUE!</v>
      </c>
    </row>
    <row r="69" spans="1:103" s="26" customFormat="1" ht="66" customHeight="1">
      <c r="A69" s="101" t="s">
        <v>263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50" t="s">
        <v>148</v>
      </c>
      <c r="AG69" s="50"/>
      <c r="AH69" s="50"/>
      <c r="AI69" s="50"/>
      <c r="AJ69" s="50"/>
      <c r="AK69" s="50"/>
      <c r="AL69" s="51" t="s">
        <v>255</v>
      </c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2" t="s">
        <v>28</v>
      </c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46">
        <v>5500</v>
      </c>
      <c r="BY69" s="46"/>
      <c r="BZ69" s="46"/>
      <c r="CA69" s="46"/>
      <c r="CB69" s="46"/>
      <c r="CC69" s="46"/>
      <c r="CD69" s="46"/>
      <c r="CE69" s="46"/>
      <c r="CF69" s="46">
        <f t="shared" si="10"/>
        <v>-5500</v>
      </c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26" t="e">
        <f t="shared" si="15"/>
        <v>#VALUE!</v>
      </c>
    </row>
    <row r="70" spans="1:103" s="26" customFormat="1" ht="56.25" customHeight="1">
      <c r="A70" s="101" t="s">
        <v>292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50" t="s">
        <v>148</v>
      </c>
      <c r="AG70" s="50"/>
      <c r="AH70" s="50"/>
      <c r="AI70" s="50"/>
      <c r="AJ70" s="50"/>
      <c r="AK70" s="50"/>
      <c r="AL70" s="51" t="s">
        <v>293</v>
      </c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2" t="s">
        <v>28</v>
      </c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46">
        <f>BX71</f>
        <v>738.1</v>
      </c>
      <c r="BY70" s="46"/>
      <c r="BZ70" s="46"/>
      <c r="CA70" s="46"/>
      <c r="CB70" s="46"/>
      <c r="CC70" s="46"/>
      <c r="CD70" s="46"/>
      <c r="CE70" s="46"/>
      <c r="CF70" s="46">
        <f t="shared" si="10"/>
        <v>-738.1</v>
      </c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26" t="e">
        <f t="shared" ref="CY70:CY71" si="16">BX70/BB70*100</f>
        <v>#VALUE!</v>
      </c>
    </row>
    <row r="71" spans="1:103" s="26" customFormat="1" ht="66" customHeight="1">
      <c r="A71" s="101" t="s">
        <v>294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50" t="s">
        <v>148</v>
      </c>
      <c r="AG71" s="50"/>
      <c r="AH71" s="50"/>
      <c r="AI71" s="50"/>
      <c r="AJ71" s="50"/>
      <c r="AK71" s="50"/>
      <c r="AL71" s="51" t="s">
        <v>283</v>
      </c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2" t="s">
        <v>28</v>
      </c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46">
        <v>738.1</v>
      </c>
      <c r="BY71" s="46"/>
      <c r="BZ71" s="46"/>
      <c r="CA71" s="46"/>
      <c r="CB71" s="46"/>
      <c r="CC71" s="46"/>
      <c r="CD71" s="46"/>
      <c r="CE71" s="46"/>
      <c r="CF71" s="46">
        <f t="shared" si="10"/>
        <v>-738.1</v>
      </c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26" t="e">
        <f t="shared" si="16"/>
        <v>#VALUE!</v>
      </c>
    </row>
    <row r="72" spans="1:103" s="20" customFormat="1" ht="28.5" customHeight="1">
      <c r="A72" s="98" t="s">
        <v>77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63" t="s">
        <v>148</v>
      </c>
      <c r="AG72" s="63"/>
      <c r="AH72" s="63"/>
      <c r="AI72" s="63"/>
      <c r="AJ72" s="63"/>
      <c r="AK72" s="63"/>
      <c r="AL72" s="63" t="s">
        <v>76</v>
      </c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78">
        <f>BB73</f>
        <v>62000</v>
      </c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64">
        <f>BX73</f>
        <v>32100</v>
      </c>
      <c r="BY72" s="64"/>
      <c r="BZ72" s="64"/>
      <c r="CA72" s="64"/>
      <c r="CB72" s="64"/>
      <c r="CC72" s="64"/>
      <c r="CD72" s="64"/>
      <c r="CE72" s="64"/>
      <c r="CF72" s="60">
        <f>BB72-BX72</f>
        <v>29900</v>
      </c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19">
        <f t="shared" si="7"/>
        <v>51.774193548387096</v>
      </c>
    </row>
    <row r="73" spans="1:103" s="20" customFormat="1" ht="28.5" customHeight="1">
      <c r="A73" s="100" t="s">
        <v>86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63" t="s">
        <v>148</v>
      </c>
      <c r="AG73" s="63"/>
      <c r="AH73" s="63"/>
      <c r="AI73" s="63"/>
      <c r="AJ73" s="63"/>
      <c r="AK73" s="63"/>
      <c r="AL73" s="61" t="s">
        <v>83</v>
      </c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5">
        <f>BB74</f>
        <v>62000</v>
      </c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0">
        <f>BX74</f>
        <v>32100</v>
      </c>
      <c r="BY73" s="60"/>
      <c r="BZ73" s="60"/>
      <c r="CA73" s="60"/>
      <c r="CB73" s="60"/>
      <c r="CC73" s="60"/>
      <c r="CD73" s="60"/>
      <c r="CE73" s="60"/>
      <c r="CF73" s="60">
        <f>BB73-BX73</f>
        <v>29900</v>
      </c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19">
        <f t="shared" si="7"/>
        <v>51.774193548387096</v>
      </c>
    </row>
    <row r="74" spans="1:103" s="19" customFormat="1" ht="28.5" customHeight="1">
      <c r="A74" s="100" t="s">
        <v>201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63" t="s">
        <v>148</v>
      </c>
      <c r="AG74" s="63"/>
      <c r="AH74" s="63"/>
      <c r="AI74" s="63"/>
      <c r="AJ74" s="63"/>
      <c r="AK74" s="63"/>
      <c r="AL74" s="61" t="s">
        <v>85</v>
      </c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5">
        <v>62000</v>
      </c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0">
        <v>32100</v>
      </c>
      <c r="BY74" s="60"/>
      <c r="BZ74" s="60"/>
      <c r="CA74" s="60"/>
      <c r="CB74" s="60"/>
      <c r="CC74" s="60"/>
      <c r="CD74" s="60"/>
      <c r="CE74" s="60"/>
      <c r="CF74" s="60">
        <f t="shared" ref="CF74" si="17">BB74-BX74</f>
        <v>29900</v>
      </c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19">
        <f t="shared" si="7"/>
        <v>51.774193548387096</v>
      </c>
    </row>
    <row r="75" spans="1:103" s="19" customFormat="1" ht="30" customHeight="1">
      <c r="A75" s="87" t="s">
        <v>42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63" t="s">
        <v>148</v>
      </c>
      <c r="AG75" s="63"/>
      <c r="AH75" s="63"/>
      <c r="AI75" s="63"/>
      <c r="AJ75" s="63"/>
      <c r="AK75" s="63"/>
      <c r="AL75" s="63" t="s">
        <v>43</v>
      </c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78">
        <f>BB76+BB88</f>
        <v>1187700</v>
      </c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64">
        <f>BX76+BX88</f>
        <v>856400</v>
      </c>
      <c r="BY75" s="64"/>
      <c r="BZ75" s="64"/>
      <c r="CA75" s="64"/>
      <c r="CB75" s="64"/>
      <c r="CC75" s="64"/>
      <c r="CD75" s="64"/>
      <c r="CE75" s="64"/>
      <c r="CF75" s="64">
        <f>BB75-BX75</f>
        <v>331300</v>
      </c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19">
        <f t="shared" si="7"/>
        <v>72.105750610423499</v>
      </c>
    </row>
    <row r="76" spans="1:103" s="19" customFormat="1" ht="44.25" customHeight="1">
      <c r="A76" s="150" t="s">
        <v>44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63" t="s">
        <v>148</v>
      </c>
      <c r="AG76" s="63"/>
      <c r="AH76" s="63"/>
      <c r="AI76" s="63"/>
      <c r="AJ76" s="63"/>
      <c r="AK76" s="63"/>
      <c r="AL76" s="63" t="s">
        <v>45</v>
      </c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78">
        <f>BB80+BB85+BB77</f>
        <v>1300500</v>
      </c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64">
        <f>BX80+BX85</f>
        <v>969200</v>
      </c>
      <c r="BY76" s="64"/>
      <c r="BZ76" s="64"/>
      <c r="CA76" s="64"/>
      <c r="CB76" s="64"/>
      <c r="CC76" s="64"/>
      <c r="CD76" s="64"/>
      <c r="CE76" s="64"/>
      <c r="CF76" s="64">
        <f>BB76-BX76</f>
        <v>331300</v>
      </c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19">
        <f t="shared" si="7"/>
        <v>74.525182622068428</v>
      </c>
    </row>
    <row r="77" spans="1:103" s="26" customFormat="1" ht="33" customHeight="1">
      <c r="A77" s="54" t="s">
        <v>320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0" t="s">
        <v>148</v>
      </c>
      <c r="AG77" s="50"/>
      <c r="AH77" s="50"/>
      <c r="AI77" s="50"/>
      <c r="AJ77" s="50"/>
      <c r="AK77" s="50"/>
      <c r="AL77" s="50" t="s">
        <v>323</v>
      </c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5">
        <f>BB78</f>
        <v>155700</v>
      </c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6" t="s">
        <v>28</v>
      </c>
      <c r="BY77" s="56"/>
      <c r="BZ77" s="56"/>
      <c r="CA77" s="56"/>
      <c r="CB77" s="56"/>
      <c r="CC77" s="56"/>
      <c r="CD77" s="56"/>
      <c r="CE77" s="56"/>
      <c r="CF77" s="56">
        <f>BB77</f>
        <v>155700</v>
      </c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26" t="e">
        <f t="shared" ref="CY77:CY79" si="18">BX77/BB77*100</f>
        <v>#VALUE!</v>
      </c>
    </row>
    <row r="78" spans="1:103" s="26" customFormat="1" ht="33" customHeight="1">
      <c r="A78" s="53" t="s">
        <v>319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1" t="s">
        <v>148</v>
      </c>
      <c r="AG78" s="51"/>
      <c r="AH78" s="51"/>
      <c r="AI78" s="51"/>
      <c r="AJ78" s="51"/>
      <c r="AK78" s="51"/>
      <c r="AL78" s="51" t="s">
        <v>322</v>
      </c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2">
        <f>BB79</f>
        <v>155700</v>
      </c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46" t="s">
        <v>28</v>
      </c>
      <c r="BY78" s="46"/>
      <c r="BZ78" s="46"/>
      <c r="CA78" s="46"/>
      <c r="CB78" s="46"/>
      <c r="CC78" s="46"/>
      <c r="CD78" s="46"/>
      <c r="CE78" s="46"/>
      <c r="CF78" s="46">
        <f>BB78</f>
        <v>155700</v>
      </c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26" t="e">
        <f t="shared" si="18"/>
        <v>#VALUE!</v>
      </c>
    </row>
    <row r="79" spans="1:103" s="26" customFormat="1" ht="33" customHeight="1">
      <c r="A79" s="53" t="s">
        <v>318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1" t="s">
        <v>148</v>
      </c>
      <c r="AG79" s="51"/>
      <c r="AH79" s="51"/>
      <c r="AI79" s="51"/>
      <c r="AJ79" s="51"/>
      <c r="AK79" s="51"/>
      <c r="AL79" s="51" t="s">
        <v>321</v>
      </c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2">
        <v>155700</v>
      </c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46" t="s">
        <v>28</v>
      </c>
      <c r="BY79" s="46"/>
      <c r="BZ79" s="46"/>
      <c r="CA79" s="46"/>
      <c r="CB79" s="46"/>
      <c r="CC79" s="46"/>
      <c r="CD79" s="46"/>
      <c r="CE79" s="46"/>
      <c r="CF79" s="46">
        <f>BB79</f>
        <v>155700</v>
      </c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26" t="e">
        <f t="shared" si="18"/>
        <v>#VALUE!</v>
      </c>
    </row>
    <row r="80" spans="1:103" s="26" customFormat="1" ht="33" customHeight="1">
      <c r="A80" s="54" t="s">
        <v>46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0" t="s">
        <v>148</v>
      </c>
      <c r="AG80" s="50"/>
      <c r="AH80" s="50"/>
      <c r="AI80" s="50"/>
      <c r="AJ80" s="50"/>
      <c r="AK80" s="50"/>
      <c r="AL80" s="50" t="s">
        <v>251</v>
      </c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5">
        <f>BB83+BB81</f>
        <v>520200</v>
      </c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6">
        <f>BX83+BX81</f>
        <v>520200</v>
      </c>
      <c r="BY80" s="56"/>
      <c r="BZ80" s="56"/>
      <c r="CA80" s="56"/>
      <c r="CB80" s="56"/>
      <c r="CC80" s="56"/>
      <c r="CD80" s="56"/>
      <c r="CE80" s="56"/>
      <c r="CF80" s="56" t="s">
        <v>28</v>
      </c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26">
        <f t="shared" si="7"/>
        <v>100</v>
      </c>
    </row>
    <row r="81" spans="1:103" s="20" customFormat="1" ht="41.25" customHeight="1">
      <c r="A81" s="151" t="s">
        <v>78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63" t="s">
        <v>148</v>
      </c>
      <c r="AG81" s="63"/>
      <c r="AH81" s="63"/>
      <c r="AI81" s="63"/>
      <c r="AJ81" s="63"/>
      <c r="AK81" s="63"/>
      <c r="AL81" s="63" t="s">
        <v>249</v>
      </c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78">
        <f>BB82</f>
        <v>200</v>
      </c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64">
        <f>BX82</f>
        <v>200</v>
      </c>
      <c r="BY81" s="64"/>
      <c r="BZ81" s="64"/>
      <c r="CA81" s="64"/>
      <c r="CB81" s="64"/>
      <c r="CC81" s="64"/>
      <c r="CD81" s="64"/>
      <c r="CE81" s="64"/>
      <c r="CF81" s="64" t="s">
        <v>28</v>
      </c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20">
        <f t="shared" ref="CY81:CY82" si="19">BX81/BB81*100</f>
        <v>100</v>
      </c>
    </row>
    <row r="82" spans="1:103" s="19" customFormat="1" ht="45" customHeight="1">
      <c r="A82" s="66" t="s">
        <v>202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1" t="s">
        <v>148</v>
      </c>
      <c r="AG82" s="61"/>
      <c r="AH82" s="61"/>
      <c r="AI82" s="61"/>
      <c r="AJ82" s="61"/>
      <c r="AK82" s="61"/>
      <c r="AL82" s="61" t="s">
        <v>250</v>
      </c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5">
        <v>200</v>
      </c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0">
        <v>200</v>
      </c>
      <c r="BY82" s="60"/>
      <c r="BZ82" s="60"/>
      <c r="CA82" s="60"/>
      <c r="CB82" s="60"/>
      <c r="CC82" s="60"/>
      <c r="CD82" s="60"/>
      <c r="CE82" s="60"/>
      <c r="CF82" s="60" t="s">
        <v>28</v>
      </c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19">
        <f t="shared" si="19"/>
        <v>100</v>
      </c>
    </row>
    <row r="83" spans="1:103" s="19" customFormat="1" ht="42.75" customHeight="1">
      <c r="A83" s="66" t="s">
        <v>47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1" t="s">
        <v>148</v>
      </c>
      <c r="AG83" s="61"/>
      <c r="AH83" s="61"/>
      <c r="AI83" s="61"/>
      <c r="AJ83" s="61"/>
      <c r="AK83" s="61"/>
      <c r="AL83" s="61" t="s">
        <v>247</v>
      </c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5">
        <f>BB84</f>
        <v>520000</v>
      </c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0">
        <f>BX84</f>
        <v>520000</v>
      </c>
      <c r="BY83" s="60"/>
      <c r="BZ83" s="60"/>
      <c r="CA83" s="60"/>
      <c r="CB83" s="60"/>
      <c r="CC83" s="60"/>
      <c r="CD83" s="60"/>
      <c r="CE83" s="60"/>
      <c r="CF83" s="60" t="s">
        <v>28</v>
      </c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19">
        <f t="shared" si="7"/>
        <v>100</v>
      </c>
    </row>
    <row r="84" spans="1:103" s="19" customFormat="1" ht="47.25" customHeight="1">
      <c r="A84" s="66" t="s">
        <v>203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1" t="s">
        <v>148</v>
      </c>
      <c r="AG84" s="61"/>
      <c r="AH84" s="61"/>
      <c r="AI84" s="61"/>
      <c r="AJ84" s="61"/>
      <c r="AK84" s="61"/>
      <c r="AL84" s="61" t="s">
        <v>248</v>
      </c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5">
        <v>520000</v>
      </c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0">
        <v>520000</v>
      </c>
      <c r="BY84" s="60"/>
      <c r="BZ84" s="60"/>
      <c r="CA84" s="60"/>
      <c r="CB84" s="60"/>
      <c r="CC84" s="60"/>
      <c r="CD84" s="60"/>
      <c r="CE84" s="60"/>
      <c r="CF84" s="60" t="s">
        <v>28</v>
      </c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19">
        <f t="shared" si="7"/>
        <v>100</v>
      </c>
    </row>
    <row r="85" spans="1:103" s="28" customFormat="1" ht="32.25" customHeight="1">
      <c r="A85" s="67" t="s">
        <v>268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9"/>
      <c r="AF85" s="63" t="s">
        <v>148</v>
      </c>
      <c r="AG85" s="63"/>
      <c r="AH85" s="63"/>
      <c r="AI85" s="63"/>
      <c r="AJ85" s="63"/>
      <c r="AK85" s="63"/>
      <c r="AL85" s="63" t="s">
        <v>304</v>
      </c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55">
        <f t="shared" ref="BB85" si="20">BB86</f>
        <v>624600</v>
      </c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6">
        <f t="shared" ref="BX85:BX86" si="21">BX86</f>
        <v>449000</v>
      </c>
      <c r="BY85" s="56"/>
      <c r="BZ85" s="56"/>
      <c r="CA85" s="56"/>
      <c r="CB85" s="56"/>
      <c r="CC85" s="56"/>
      <c r="CD85" s="56"/>
      <c r="CE85" s="56"/>
      <c r="CF85" s="56">
        <f>BB85-BX85</f>
        <v>175600</v>
      </c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28">
        <f t="shared" ref="CY85:CY87" si="22">BX85/BB85*100</f>
        <v>71.886007044508489</v>
      </c>
    </row>
    <row r="86" spans="1:103" s="26" customFormat="1" ht="28.5" customHeight="1">
      <c r="A86" s="70" t="s">
        <v>269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61" t="s">
        <v>148</v>
      </c>
      <c r="AG86" s="61"/>
      <c r="AH86" s="61"/>
      <c r="AI86" s="61"/>
      <c r="AJ86" s="61"/>
      <c r="AK86" s="61"/>
      <c r="AL86" s="61" t="s">
        <v>303</v>
      </c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52">
        <f>BB87</f>
        <v>624600</v>
      </c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46">
        <f t="shared" si="21"/>
        <v>449000</v>
      </c>
      <c r="BY86" s="46"/>
      <c r="BZ86" s="46"/>
      <c r="CA86" s="46"/>
      <c r="CB86" s="46"/>
      <c r="CC86" s="46"/>
      <c r="CD86" s="46"/>
      <c r="CE86" s="46"/>
      <c r="CF86" s="46">
        <f t="shared" ref="CF86:CF87" si="23">BB86-BX86</f>
        <v>175600</v>
      </c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26">
        <f t="shared" si="22"/>
        <v>71.886007044508489</v>
      </c>
    </row>
    <row r="87" spans="1:103" s="26" customFormat="1" ht="33.75" customHeight="1">
      <c r="A87" s="66" t="s">
        <v>270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1" t="s">
        <v>148</v>
      </c>
      <c r="AG87" s="61"/>
      <c r="AH87" s="61"/>
      <c r="AI87" s="61"/>
      <c r="AJ87" s="61"/>
      <c r="AK87" s="61"/>
      <c r="AL87" s="61" t="s">
        <v>302</v>
      </c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52">
        <v>624600</v>
      </c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46">
        <v>449000</v>
      </c>
      <c r="BY87" s="46"/>
      <c r="BZ87" s="46"/>
      <c r="CA87" s="46"/>
      <c r="CB87" s="46"/>
      <c r="CC87" s="46"/>
      <c r="CD87" s="46"/>
      <c r="CE87" s="46"/>
      <c r="CF87" s="46">
        <f t="shared" si="23"/>
        <v>175600</v>
      </c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26">
        <f t="shared" si="22"/>
        <v>71.886007044508489</v>
      </c>
    </row>
    <row r="88" spans="1:103" s="26" customFormat="1" ht="42.75" customHeight="1">
      <c r="A88" s="54" t="s">
        <v>257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0" t="s">
        <v>148</v>
      </c>
      <c r="AG88" s="50"/>
      <c r="AH88" s="50"/>
      <c r="AI88" s="50"/>
      <c r="AJ88" s="50"/>
      <c r="AK88" s="50"/>
      <c r="AL88" s="50" t="s">
        <v>258</v>
      </c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5">
        <f>BB89</f>
        <v>-112800</v>
      </c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6">
        <f>BX89</f>
        <v>-112800</v>
      </c>
      <c r="BY88" s="56"/>
      <c r="BZ88" s="56"/>
      <c r="CA88" s="56"/>
      <c r="CB88" s="56"/>
      <c r="CC88" s="56"/>
      <c r="CD88" s="56"/>
      <c r="CE88" s="56"/>
      <c r="CF88" s="56" t="s">
        <v>28</v>
      </c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26">
        <f t="shared" si="7"/>
        <v>100</v>
      </c>
    </row>
    <row r="89" spans="1:103" s="26" customFormat="1" ht="42.75" customHeight="1">
      <c r="A89" s="53" t="s">
        <v>259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1" t="s">
        <v>148</v>
      </c>
      <c r="AG89" s="51"/>
      <c r="AH89" s="51"/>
      <c r="AI89" s="51"/>
      <c r="AJ89" s="51"/>
      <c r="AK89" s="51"/>
      <c r="AL89" s="51" t="s">
        <v>260</v>
      </c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2">
        <f>BB90</f>
        <v>-112800</v>
      </c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46">
        <f>BX90</f>
        <v>-112800</v>
      </c>
      <c r="BY89" s="46"/>
      <c r="BZ89" s="46"/>
      <c r="CA89" s="46"/>
      <c r="CB89" s="46"/>
      <c r="CC89" s="46"/>
      <c r="CD89" s="46"/>
      <c r="CE89" s="46"/>
      <c r="CF89" s="46" t="s">
        <v>28</v>
      </c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26">
        <f t="shared" ref="CY89:CY90" si="24">BX89/BB89*100</f>
        <v>100</v>
      </c>
    </row>
    <row r="90" spans="1:103" s="26" customFormat="1" ht="47.25" customHeight="1">
      <c r="A90" s="53" t="s">
        <v>256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1" t="s">
        <v>148</v>
      </c>
      <c r="AG90" s="51"/>
      <c r="AH90" s="51"/>
      <c r="AI90" s="51"/>
      <c r="AJ90" s="51"/>
      <c r="AK90" s="51"/>
      <c r="AL90" s="51" t="s">
        <v>254</v>
      </c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2">
        <v>-112800</v>
      </c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46">
        <v>-112800</v>
      </c>
      <c r="BY90" s="46"/>
      <c r="BZ90" s="46"/>
      <c r="CA90" s="46"/>
      <c r="CB90" s="46"/>
      <c r="CC90" s="46"/>
      <c r="CD90" s="46"/>
      <c r="CE90" s="46"/>
      <c r="CF90" s="46" t="s">
        <v>28</v>
      </c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26">
        <f t="shared" si="24"/>
        <v>100</v>
      </c>
    </row>
  </sheetData>
  <mergeCells count="489">
    <mergeCell ref="A26:AE26"/>
    <mergeCell ref="AF26:AK26"/>
    <mergeCell ref="AL26:BA26"/>
    <mergeCell ref="BB26:BW26"/>
    <mergeCell ref="BX26:CE26"/>
    <mergeCell ref="CF26:CX26"/>
    <mergeCell ref="A90:AE90"/>
    <mergeCell ref="AF90:AK90"/>
    <mergeCell ref="AL90:BA90"/>
    <mergeCell ref="BB90:BW90"/>
    <mergeCell ref="BX90:CE90"/>
    <mergeCell ref="CF90:CX90"/>
    <mergeCell ref="A67:AE67"/>
    <mergeCell ref="AF67:AK67"/>
    <mergeCell ref="AL67:BA67"/>
    <mergeCell ref="BB67:BW67"/>
    <mergeCell ref="BX67:CE67"/>
    <mergeCell ref="CF67:CX67"/>
    <mergeCell ref="A68:AE68"/>
    <mergeCell ref="AF68:AK68"/>
    <mergeCell ref="AL68:BA68"/>
    <mergeCell ref="BB68:BW68"/>
    <mergeCell ref="BX68:CE68"/>
    <mergeCell ref="CF68:CX68"/>
    <mergeCell ref="A89:AE89"/>
    <mergeCell ref="AF89:AK89"/>
    <mergeCell ref="AL89:BA89"/>
    <mergeCell ref="BB89:BW89"/>
    <mergeCell ref="BX89:CE89"/>
    <mergeCell ref="CF89:CX89"/>
    <mergeCell ref="A88:AE88"/>
    <mergeCell ref="AF88:AK88"/>
    <mergeCell ref="AL88:BA88"/>
    <mergeCell ref="BB88:BW88"/>
    <mergeCell ref="BX88:CE88"/>
    <mergeCell ref="CF88:CX88"/>
    <mergeCell ref="BX84:CE84"/>
    <mergeCell ref="CF84:CX84"/>
    <mergeCell ref="A21:AE21"/>
    <mergeCell ref="AF21:AK21"/>
    <mergeCell ref="AL21:BA21"/>
    <mergeCell ref="BB23:BW23"/>
    <mergeCell ref="BX23:CE23"/>
    <mergeCell ref="CF23:CX23"/>
    <mergeCell ref="AF33:AK33"/>
    <mergeCell ref="AF40:AK40"/>
    <mergeCell ref="A41:AE41"/>
    <mergeCell ref="AF41:AK41"/>
    <mergeCell ref="CF29:CX29"/>
    <mergeCell ref="A27:AE27"/>
    <mergeCell ref="AF27:AK27"/>
    <mergeCell ref="AL27:BA27"/>
    <mergeCell ref="BB27:BW27"/>
    <mergeCell ref="BX27:CE27"/>
    <mergeCell ref="A69:AE69"/>
    <mergeCell ref="AF69:AK69"/>
    <mergeCell ref="A28:AE28"/>
    <mergeCell ref="AF28:AK28"/>
    <mergeCell ref="CF31:CX31"/>
    <mergeCell ref="A36:AE36"/>
    <mergeCell ref="AL24:BA24"/>
    <mergeCell ref="BB24:BW24"/>
    <mergeCell ref="BX24:CE24"/>
    <mergeCell ref="CF24:CX24"/>
    <mergeCell ref="AL25:BA25"/>
    <mergeCell ref="BB25:BW25"/>
    <mergeCell ref="BX25:CE25"/>
    <mergeCell ref="AL30:BA30"/>
    <mergeCell ref="BB30:BW30"/>
    <mergeCell ref="BX30:CE30"/>
    <mergeCell ref="CF30:CX30"/>
    <mergeCell ref="CF25:CX25"/>
    <mergeCell ref="CF27:CX27"/>
    <mergeCell ref="AL28:BA28"/>
    <mergeCell ref="CF28:CX28"/>
    <mergeCell ref="CF56:CX56"/>
    <mergeCell ref="BX53:CE53"/>
    <mergeCell ref="BX45:CE45"/>
    <mergeCell ref="BX51:CE51"/>
    <mergeCell ref="BX47:CE47"/>
    <mergeCell ref="CF48:CX48"/>
    <mergeCell ref="CF22:CX22"/>
    <mergeCell ref="BB21:BW21"/>
    <mergeCell ref="BX21:CE21"/>
    <mergeCell ref="CF21:CX21"/>
    <mergeCell ref="BX28:CE28"/>
    <mergeCell ref="BB34:BW34"/>
    <mergeCell ref="BX32:CE32"/>
    <mergeCell ref="CF32:CX32"/>
    <mergeCell ref="CF33:CX33"/>
    <mergeCell ref="BX34:CE34"/>
    <mergeCell ref="BX29:CE29"/>
    <mergeCell ref="BX31:CE31"/>
    <mergeCell ref="BB50:BW50"/>
    <mergeCell ref="BX56:CE56"/>
    <mergeCell ref="CF49:CX49"/>
    <mergeCell ref="CF53:CX53"/>
    <mergeCell ref="CF43:CX43"/>
    <mergeCell ref="CF51:CX51"/>
    <mergeCell ref="BX54:CE54"/>
    <mergeCell ref="CF54:CX54"/>
    <mergeCell ref="CF50:CX50"/>
    <mergeCell ref="BX52:CE52"/>
    <mergeCell ref="CF52:CX52"/>
    <mergeCell ref="CF40:CX40"/>
    <mergeCell ref="CF47:CX47"/>
    <mergeCell ref="CF45:CX45"/>
    <mergeCell ref="BB47:BW47"/>
    <mergeCell ref="BB42:BW42"/>
    <mergeCell ref="BB46:BW46"/>
    <mergeCell ref="BB45:BW45"/>
    <mergeCell ref="BX40:CE40"/>
    <mergeCell ref="BB43:BW43"/>
    <mergeCell ref="BB49:BW49"/>
    <mergeCell ref="BB51:BW51"/>
    <mergeCell ref="BB40:BW40"/>
    <mergeCell ref="CF38:CX38"/>
    <mergeCell ref="AL34:BA34"/>
    <mergeCell ref="BB36:BW36"/>
    <mergeCell ref="BX41:CE41"/>
    <mergeCell ref="CF44:CX44"/>
    <mergeCell ref="BX49:CE49"/>
    <mergeCell ref="BX44:CE44"/>
    <mergeCell ref="BX48:CE48"/>
    <mergeCell ref="BB39:BW39"/>
    <mergeCell ref="CF34:CX34"/>
    <mergeCell ref="BX39:CE39"/>
    <mergeCell ref="CF35:CX35"/>
    <mergeCell ref="BX36:CE36"/>
    <mergeCell ref="CF36:CX36"/>
    <mergeCell ref="AL36:BA36"/>
    <mergeCell ref="BX35:CE35"/>
    <mergeCell ref="AL35:BA35"/>
    <mergeCell ref="BB35:BW35"/>
    <mergeCell ref="BX42:CE42"/>
    <mergeCell ref="CF42:CX42"/>
    <mergeCell ref="AL49:BA49"/>
    <mergeCell ref="A56:AE56"/>
    <mergeCell ref="AF56:AK56"/>
    <mergeCell ref="A55:AE55"/>
    <mergeCell ref="A66:AE66"/>
    <mergeCell ref="AF66:AK66"/>
    <mergeCell ref="AL66:BA66"/>
    <mergeCell ref="BB66:BW66"/>
    <mergeCell ref="BB55:BW55"/>
    <mergeCell ref="A51:AE51"/>
    <mergeCell ref="AF51:AK51"/>
    <mergeCell ref="A63:AE63"/>
    <mergeCell ref="AF63:AK63"/>
    <mergeCell ref="AL63:BA63"/>
    <mergeCell ref="BB63:BW63"/>
    <mergeCell ref="A64:AE64"/>
    <mergeCell ref="AF64:AK64"/>
    <mergeCell ref="AL64:BA64"/>
    <mergeCell ref="BB64:BW64"/>
    <mergeCell ref="AL80:BA80"/>
    <mergeCell ref="BB80:BW80"/>
    <mergeCell ref="AL83:BA83"/>
    <mergeCell ref="BB83:BW83"/>
    <mergeCell ref="BX83:CE83"/>
    <mergeCell ref="BX80:CE80"/>
    <mergeCell ref="CF83:CX83"/>
    <mergeCell ref="CF80:CX80"/>
    <mergeCell ref="A74:AE74"/>
    <mergeCell ref="AF74:AK74"/>
    <mergeCell ref="A76:AE76"/>
    <mergeCell ref="AF76:AK76"/>
    <mergeCell ref="A80:AE80"/>
    <mergeCell ref="AF80:AK80"/>
    <mergeCell ref="AL76:BA76"/>
    <mergeCell ref="BB76:BW76"/>
    <mergeCell ref="AL74:BA74"/>
    <mergeCell ref="A83:AE83"/>
    <mergeCell ref="AF83:AK83"/>
    <mergeCell ref="A81:AE81"/>
    <mergeCell ref="AF81:AK81"/>
    <mergeCell ref="AL81:BA81"/>
    <mergeCell ref="BB81:BW81"/>
    <mergeCell ref="BX81:CE81"/>
    <mergeCell ref="A23:AE23"/>
    <mergeCell ref="AF23:AK23"/>
    <mergeCell ref="AL23:BA23"/>
    <mergeCell ref="A75:AE75"/>
    <mergeCell ref="AF75:AK75"/>
    <mergeCell ref="AL75:BA75"/>
    <mergeCell ref="A42:AE42"/>
    <mergeCell ref="AF42:AK42"/>
    <mergeCell ref="A52:AE52"/>
    <mergeCell ref="A50:AE50"/>
    <mergeCell ref="AF50:AK50"/>
    <mergeCell ref="A47:AE47"/>
    <mergeCell ref="AF47:AK47"/>
    <mergeCell ref="A49:AE49"/>
    <mergeCell ref="A43:AE43"/>
    <mergeCell ref="AF43:AK43"/>
    <mergeCell ref="A44:AE44"/>
    <mergeCell ref="AL53:BA53"/>
    <mergeCell ref="A24:AE24"/>
    <mergeCell ref="AF24:AK24"/>
    <mergeCell ref="A25:AE25"/>
    <mergeCell ref="AF25:AK25"/>
    <mergeCell ref="A32:AE32"/>
    <mergeCell ref="AL69:BA69"/>
    <mergeCell ref="A22:AE22"/>
    <mergeCell ref="AF22:AK22"/>
    <mergeCell ref="AL22:BA22"/>
    <mergeCell ref="AL18:BA18"/>
    <mergeCell ref="BB18:BW18"/>
    <mergeCell ref="BB17:BW17"/>
    <mergeCell ref="BX18:CE18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X22:CE22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BB13:BW13"/>
    <mergeCell ref="A14:AE14"/>
    <mergeCell ref="AF14:AK14"/>
    <mergeCell ref="AL14:BA14"/>
    <mergeCell ref="BB14:BW14"/>
    <mergeCell ref="A16:AE16"/>
    <mergeCell ref="A15:AE15"/>
    <mergeCell ref="AF15:AK16"/>
    <mergeCell ref="AL15:BA16"/>
    <mergeCell ref="BB15:BW16"/>
    <mergeCell ref="CH8:CY8"/>
    <mergeCell ref="CH9:CY9"/>
    <mergeCell ref="CC8:CF8"/>
    <mergeCell ref="A11:CR11"/>
    <mergeCell ref="A9:AF9"/>
    <mergeCell ref="CF58:CX58"/>
    <mergeCell ref="A12:AE12"/>
    <mergeCell ref="AF12:AK12"/>
    <mergeCell ref="AL12:BA12"/>
    <mergeCell ref="BB12:BW12"/>
    <mergeCell ref="BX12:CE12"/>
    <mergeCell ref="A8:AQ8"/>
    <mergeCell ref="AR8:BY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A13:AE13"/>
    <mergeCell ref="AF13:AK13"/>
    <mergeCell ref="AL13:BA13"/>
    <mergeCell ref="CH6:CY6"/>
    <mergeCell ref="S7:BY7"/>
    <mergeCell ref="CH7:CY7"/>
    <mergeCell ref="BT5:BV5"/>
    <mergeCell ref="CH5:CY5"/>
    <mergeCell ref="BO4:CF4"/>
    <mergeCell ref="AK5:AQ5"/>
    <mergeCell ref="AR5:BA5"/>
    <mergeCell ref="BP5:BS5"/>
    <mergeCell ref="A70:AE70"/>
    <mergeCell ref="AF70:AK70"/>
    <mergeCell ref="AF73:AK73"/>
    <mergeCell ref="A58:AE58"/>
    <mergeCell ref="BB74:BW74"/>
    <mergeCell ref="BB73:BW73"/>
    <mergeCell ref="AL58:BA58"/>
    <mergeCell ref="BB58:BW58"/>
    <mergeCell ref="AL57:BA57"/>
    <mergeCell ref="BB69:BW69"/>
    <mergeCell ref="BB57:BW57"/>
    <mergeCell ref="A61:AE61"/>
    <mergeCell ref="AF61:AK61"/>
    <mergeCell ref="AF60:AK60"/>
    <mergeCell ref="A60:AE60"/>
    <mergeCell ref="A71:AE71"/>
    <mergeCell ref="AF71:AK71"/>
    <mergeCell ref="AL71:BA71"/>
    <mergeCell ref="BB71:BW71"/>
    <mergeCell ref="A65:AE65"/>
    <mergeCell ref="AF65:AK65"/>
    <mergeCell ref="AL65:BA65"/>
    <mergeCell ref="BB65:BW65"/>
    <mergeCell ref="BX69:CE69"/>
    <mergeCell ref="CF69:CX69"/>
    <mergeCell ref="BX70:CE70"/>
    <mergeCell ref="CF70:CX70"/>
    <mergeCell ref="BX71:CE71"/>
    <mergeCell ref="CF71:CX71"/>
    <mergeCell ref="AL60:BA60"/>
    <mergeCell ref="BB60:BW60"/>
    <mergeCell ref="BX60:CE60"/>
    <mergeCell ref="CF60:CX60"/>
    <mergeCell ref="AL61:BA61"/>
    <mergeCell ref="BB61:BW61"/>
    <mergeCell ref="BX61:CE61"/>
    <mergeCell ref="CF66:CX66"/>
    <mergeCell ref="BX63:CE63"/>
    <mergeCell ref="CF63:CX63"/>
    <mergeCell ref="BX64:CE64"/>
    <mergeCell ref="CF64:CX64"/>
    <mergeCell ref="AF32:AK32"/>
    <mergeCell ref="AF38:AK38"/>
    <mergeCell ref="A39:AE39"/>
    <mergeCell ref="AF39:AK39"/>
    <mergeCell ref="BB37:BW37"/>
    <mergeCell ref="BX58:CE58"/>
    <mergeCell ref="BX72:CE72"/>
    <mergeCell ref="CF72:CX72"/>
    <mergeCell ref="AL72:BA72"/>
    <mergeCell ref="BB72:BW72"/>
    <mergeCell ref="AL70:BA70"/>
    <mergeCell ref="BB70:BW70"/>
    <mergeCell ref="BX65:CE65"/>
    <mergeCell ref="AF58:AK58"/>
    <mergeCell ref="CF57:CX57"/>
    <mergeCell ref="CF65:CX65"/>
    <mergeCell ref="A72:AE72"/>
    <mergeCell ref="AF72:AK72"/>
    <mergeCell ref="AF55:AK55"/>
    <mergeCell ref="AF52:AK52"/>
    <mergeCell ref="A46:AE46"/>
    <mergeCell ref="BB53:BW53"/>
    <mergeCell ref="AL54:BA54"/>
    <mergeCell ref="BB54:BW54"/>
    <mergeCell ref="A29:AE29"/>
    <mergeCell ref="AF29:AK29"/>
    <mergeCell ref="AL29:BA29"/>
    <mergeCell ref="BB29:BW29"/>
    <mergeCell ref="A31:AE31"/>
    <mergeCell ref="AF31:AK31"/>
    <mergeCell ref="AL31:BA31"/>
    <mergeCell ref="A30:AE30"/>
    <mergeCell ref="AF30:AK30"/>
    <mergeCell ref="A33:AE33"/>
    <mergeCell ref="AL40:BA40"/>
    <mergeCell ref="A34:AE34"/>
    <mergeCell ref="AF34:AK34"/>
    <mergeCell ref="A38:AE38"/>
    <mergeCell ref="A35:AE35"/>
    <mergeCell ref="AL42:BA42"/>
    <mergeCell ref="A37:AE37"/>
    <mergeCell ref="AF37:AK37"/>
    <mergeCell ref="AL37:BA37"/>
    <mergeCell ref="AL39:BA39"/>
    <mergeCell ref="AF35:AK35"/>
    <mergeCell ref="AL38:BA38"/>
    <mergeCell ref="AL41:BA41"/>
    <mergeCell ref="AF36:AK36"/>
    <mergeCell ref="A40:AE40"/>
    <mergeCell ref="BB41:BW41"/>
    <mergeCell ref="A48:AE48"/>
    <mergeCell ref="AF48:AK48"/>
    <mergeCell ref="AL48:BA48"/>
    <mergeCell ref="BB48:BW48"/>
    <mergeCell ref="AL47:BA47"/>
    <mergeCell ref="AL44:BA44"/>
    <mergeCell ref="AL46:BA46"/>
    <mergeCell ref="AL45:BA45"/>
    <mergeCell ref="AL43:BA43"/>
    <mergeCell ref="BB2:CX2"/>
    <mergeCell ref="AL56:BA56"/>
    <mergeCell ref="BB56:BW56"/>
    <mergeCell ref="BX33:CE33"/>
    <mergeCell ref="CF39:CX39"/>
    <mergeCell ref="CF41:CX41"/>
    <mergeCell ref="CF46:CX46"/>
    <mergeCell ref="AL33:BA33"/>
    <mergeCell ref="BB33:BW33"/>
    <mergeCell ref="BX38:CE38"/>
    <mergeCell ref="BB44:BW44"/>
    <mergeCell ref="AL32:BA32"/>
    <mergeCell ref="BB32:BW32"/>
    <mergeCell ref="BB28:BW28"/>
    <mergeCell ref="BX46:CE46"/>
    <mergeCell ref="BX50:CE50"/>
    <mergeCell ref="BB31:BW31"/>
    <mergeCell ref="BB38:BW38"/>
    <mergeCell ref="BX37:CE37"/>
    <mergeCell ref="CF37:CX37"/>
    <mergeCell ref="AL50:BA50"/>
    <mergeCell ref="AL51:BA51"/>
    <mergeCell ref="CH3:CY3"/>
    <mergeCell ref="CH4:CY4"/>
    <mergeCell ref="A87:AE87"/>
    <mergeCell ref="AF87:AK87"/>
    <mergeCell ref="AL87:BA87"/>
    <mergeCell ref="BB87:BW87"/>
    <mergeCell ref="BX87:CE87"/>
    <mergeCell ref="CF87:CX87"/>
    <mergeCell ref="A85:AE85"/>
    <mergeCell ref="AF85:AK85"/>
    <mergeCell ref="AL85:BA85"/>
    <mergeCell ref="BB85:BW85"/>
    <mergeCell ref="BX85:CE85"/>
    <mergeCell ref="CF85:CX85"/>
    <mergeCell ref="A86:AE86"/>
    <mergeCell ref="AF86:AK86"/>
    <mergeCell ref="AL86:BA86"/>
    <mergeCell ref="BB86:BW86"/>
    <mergeCell ref="BX86:CE86"/>
    <mergeCell ref="CF86:CX86"/>
    <mergeCell ref="AL84:BA84"/>
    <mergeCell ref="BB84:BW84"/>
    <mergeCell ref="A84:AE84"/>
    <mergeCell ref="AF84:AK84"/>
    <mergeCell ref="AL73:BA73"/>
    <mergeCell ref="BX78:CE78"/>
    <mergeCell ref="CF81:CX81"/>
    <mergeCell ref="A82:AE82"/>
    <mergeCell ref="AF82:AK82"/>
    <mergeCell ref="AL82:BA82"/>
    <mergeCell ref="BB82:BW82"/>
    <mergeCell ref="BX82:CE82"/>
    <mergeCell ref="CF82:CX82"/>
    <mergeCell ref="CF78:CX78"/>
    <mergeCell ref="BX76:CE76"/>
    <mergeCell ref="CF76:CX76"/>
    <mergeCell ref="BX75:CE75"/>
    <mergeCell ref="CF75:CX75"/>
    <mergeCell ref="CF74:CX74"/>
    <mergeCell ref="CF73:CX73"/>
    <mergeCell ref="BX74:CE74"/>
    <mergeCell ref="BX73:CE73"/>
    <mergeCell ref="BB75:BW75"/>
    <mergeCell ref="A73:AE73"/>
    <mergeCell ref="BX55:CE55"/>
    <mergeCell ref="CF55:CX55"/>
    <mergeCell ref="AF46:AK46"/>
    <mergeCell ref="A53:AE53"/>
    <mergeCell ref="AF53:AK53"/>
    <mergeCell ref="BX43:CE43"/>
    <mergeCell ref="AF45:AK45"/>
    <mergeCell ref="A59:AE59"/>
    <mergeCell ref="AF59:AK59"/>
    <mergeCell ref="AL59:BA59"/>
    <mergeCell ref="BB59:BW59"/>
    <mergeCell ref="BX59:CE59"/>
    <mergeCell ref="CF59:CX59"/>
    <mergeCell ref="AF44:AK44"/>
    <mergeCell ref="A45:AE45"/>
    <mergeCell ref="BX57:CE57"/>
    <mergeCell ref="AL55:BA55"/>
    <mergeCell ref="A57:AE57"/>
    <mergeCell ref="AF57:AK57"/>
    <mergeCell ref="AL52:BA52"/>
    <mergeCell ref="AF49:AK49"/>
    <mergeCell ref="A54:AE54"/>
    <mergeCell ref="AF54:AK54"/>
    <mergeCell ref="BB52:BW52"/>
    <mergeCell ref="CF61:CX61"/>
    <mergeCell ref="A62:AE62"/>
    <mergeCell ref="AF62:AK62"/>
    <mergeCell ref="AL62:BA62"/>
    <mergeCell ref="BB62:BW62"/>
    <mergeCell ref="BX62:CE62"/>
    <mergeCell ref="CF62:CX62"/>
    <mergeCell ref="A79:AE79"/>
    <mergeCell ref="AF79:AK79"/>
    <mergeCell ref="AL79:BA79"/>
    <mergeCell ref="BB79:BW79"/>
    <mergeCell ref="BX79:CE79"/>
    <mergeCell ref="CF79:CX79"/>
    <mergeCell ref="A77:AE77"/>
    <mergeCell ref="AF77:AK77"/>
    <mergeCell ref="AL77:BA77"/>
    <mergeCell ref="BB77:BW77"/>
    <mergeCell ref="BX77:CE77"/>
    <mergeCell ref="CF77:CX77"/>
    <mergeCell ref="A78:AE78"/>
    <mergeCell ref="AF78:AK78"/>
    <mergeCell ref="AL78:BA78"/>
    <mergeCell ref="BB78:BW78"/>
    <mergeCell ref="BX66:CE66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30" max="10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Y64"/>
  <sheetViews>
    <sheetView view="pageBreakPreview" topLeftCell="A56" zoomScaleSheetLayoutView="100" workbookViewId="0">
      <selection activeCell="AK56" sqref="AK56:AS56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5703125" style="5" customWidth="1"/>
    <col min="45" max="45" width="0" style="5" hidden="1" customWidth="1"/>
    <col min="46" max="61" width="0.85546875" style="5" customWidth="1"/>
    <col min="62" max="62" width="2.85546875" style="5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48</v>
      </c>
    </row>
    <row r="2" spans="1:129" ht="12.75">
      <c r="A2" s="187" t="s">
        <v>49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</row>
    <row r="3" spans="1:129" ht="6.75" customHeight="1"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129" s="22" customFormat="1" ht="28.5" customHeight="1">
      <c r="A4" s="110" t="s">
        <v>143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 t="s">
        <v>144</v>
      </c>
      <c r="AF4" s="110"/>
      <c r="AG4" s="110"/>
      <c r="AH4" s="110"/>
      <c r="AI4" s="110"/>
      <c r="AJ4" s="110"/>
      <c r="AK4" s="110" t="s">
        <v>50</v>
      </c>
      <c r="AL4" s="110"/>
      <c r="AM4" s="110"/>
      <c r="AN4" s="110"/>
      <c r="AO4" s="110"/>
      <c r="AP4" s="110"/>
      <c r="AQ4" s="110"/>
      <c r="AR4" s="110"/>
      <c r="AS4" s="110"/>
      <c r="AT4" s="110" t="s">
        <v>145</v>
      </c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 t="s">
        <v>146</v>
      </c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 t="s">
        <v>147</v>
      </c>
      <c r="BX4" s="110"/>
      <c r="BY4" s="110"/>
      <c r="BZ4" s="110"/>
      <c r="CA4" s="110"/>
      <c r="CB4" s="110"/>
      <c r="CC4" s="110"/>
      <c r="CD4" s="110"/>
      <c r="CE4" s="110"/>
      <c r="CF4" s="110"/>
      <c r="CG4" s="110"/>
    </row>
    <row r="5" spans="1:129" s="22" customFormat="1" ht="56.25" customHeight="1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</row>
    <row r="6" spans="1:129" s="22" customFormat="1" ht="12.75">
      <c r="A6" s="120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>
        <v>2</v>
      </c>
      <c r="AF6" s="120"/>
      <c r="AG6" s="120"/>
      <c r="AH6" s="120"/>
      <c r="AI6" s="120"/>
      <c r="AJ6" s="120"/>
      <c r="AK6" s="120">
        <v>3</v>
      </c>
      <c r="AL6" s="120"/>
      <c r="AM6" s="120"/>
      <c r="AN6" s="120"/>
      <c r="AO6" s="120"/>
      <c r="AP6" s="120"/>
      <c r="AQ6" s="120"/>
      <c r="AR6" s="120"/>
      <c r="AS6" s="120"/>
      <c r="AT6" s="120">
        <v>4</v>
      </c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>
        <v>5</v>
      </c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>
        <v>6</v>
      </c>
      <c r="BX6" s="120"/>
      <c r="BY6" s="120"/>
      <c r="BZ6" s="120"/>
      <c r="CA6" s="120"/>
      <c r="CB6" s="120"/>
      <c r="CC6" s="120"/>
      <c r="CD6" s="120"/>
      <c r="CE6" s="120"/>
      <c r="CF6" s="120"/>
      <c r="CG6" s="120"/>
    </row>
    <row r="7" spans="1:129" s="20" customFormat="1" ht="32.25" customHeight="1">
      <c r="A7" s="62" t="s">
        <v>88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210" t="s">
        <v>51</v>
      </c>
      <c r="AF7" s="210"/>
      <c r="AG7" s="210"/>
      <c r="AH7" s="210"/>
      <c r="AI7" s="210"/>
      <c r="AJ7" s="210"/>
      <c r="AK7" s="167" t="s">
        <v>52</v>
      </c>
      <c r="AL7" s="168"/>
      <c r="AM7" s="168"/>
      <c r="AN7" s="168"/>
      <c r="AO7" s="168"/>
      <c r="AP7" s="168"/>
      <c r="AQ7" s="168"/>
      <c r="AR7" s="168"/>
      <c r="AS7" s="169"/>
      <c r="AT7" s="170">
        <f>SUM(AT8:BJ59)</f>
        <v>26298800.309999999</v>
      </c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>
        <f>SUM(BK8:BV59)</f>
        <v>18562887.66</v>
      </c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>
        <f>AT7-BK7</f>
        <v>7735912.6499999985</v>
      </c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20">
        <f>BK7/AT7*100</f>
        <v>70.584541656607612</v>
      </c>
      <c r="CJ7" s="212"/>
      <c r="CK7" s="212"/>
      <c r="CL7" s="212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</row>
    <row r="8" spans="1:129" s="22" customFormat="1" ht="12.75">
      <c r="A8" s="188" t="s">
        <v>149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90"/>
      <c r="AE8" s="192">
        <v>200</v>
      </c>
      <c r="AF8" s="193"/>
      <c r="AG8" s="193"/>
      <c r="AH8" s="193"/>
      <c r="AI8" s="193"/>
      <c r="AJ8" s="194"/>
      <c r="AK8" s="198" t="s">
        <v>122</v>
      </c>
      <c r="AL8" s="199"/>
      <c r="AM8" s="199"/>
      <c r="AN8" s="199"/>
      <c r="AO8" s="199"/>
      <c r="AP8" s="199"/>
      <c r="AQ8" s="199"/>
      <c r="AR8" s="199"/>
      <c r="AS8" s="200"/>
      <c r="AT8" s="204">
        <v>722700</v>
      </c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6"/>
      <c r="BK8" s="204">
        <v>516423.41</v>
      </c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6"/>
      <c r="BW8" s="204">
        <f>AT8-BK8</f>
        <v>206276.59000000003</v>
      </c>
      <c r="BX8" s="205"/>
      <c r="BY8" s="205"/>
      <c r="BZ8" s="205"/>
      <c r="CA8" s="205"/>
      <c r="CB8" s="205"/>
      <c r="CC8" s="205"/>
      <c r="CD8" s="205"/>
      <c r="CE8" s="205"/>
      <c r="CF8" s="205"/>
      <c r="CG8" s="206"/>
    </row>
    <row r="9" spans="1:129" s="19" customFormat="1" ht="119.25" customHeight="1">
      <c r="A9" s="191" t="s">
        <v>121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5"/>
      <c r="AF9" s="196"/>
      <c r="AG9" s="196"/>
      <c r="AH9" s="196"/>
      <c r="AI9" s="196"/>
      <c r="AJ9" s="197"/>
      <c r="AK9" s="201"/>
      <c r="AL9" s="202"/>
      <c r="AM9" s="202"/>
      <c r="AN9" s="202"/>
      <c r="AO9" s="202"/>
      <c r="AP9" s="202"/>
      <c r="AQ9" s="202"/>
      <c r="AR9" s="202"/>
      <c r="AS9" s="203"/>
      <c r="AT9" s="207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9"/>
      <c r="BK9" s="207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9"/>
      <c r="BW9" s="207"/>
      <c r="BX9" s="208"/>
      <c r="BY9" s="208"/>
      <c r="BZ9" s="208"/>
      <c r="CA9" s="208"/>
      <c r="CB9" s="208"/>
      <c r="CC9" s="208"/>
      <c r="CD9" s="208"/>
      <c r="CE9" s="208"/>
      <c r="CF9" s="208"/>
      <c r="CG9" s="209"/>
      <c r="CH9" s="20">
        <f>BK8/AT8*100</f>
        <v>71.45750795627508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95" t="s">
        <v>123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159">
        <v>200</v>
      </c>
      <c r="AF10" s="159"/>
      <c r="AG10" s="159"/>
      <c r="AH10" s="159"/>
      <c r="AI10" s="159"/>
      <c r="AJ10" s="159"/>
      <c r="AK10" s="171" t="s">
        <v>124</v>
      </c>
      <c r="AL10" s="171"/>
      <c r="AM10" s="171"/>
      <c r="AN10" s="171"/>
      <c r="AO10" s="171"/>
      <c r="AP10" s="171"/>
      <c r="AQ10" s="171"/>
      <c r="AR10" s="171"/>
      <c r="AS10" s="171"/>
      <c r="AT10" s="166">
        <v>48800</v>
      </c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>
        <v>36534</v>
      </c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>
        <f>AT10-BK10</f>
        <v>12266</v>
      </c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20">
        <f t="shared" ref="CH10:CH58" si="0">BK10/AT10*100</f>
        <v>74.864754098360649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95" t="s">
        <v>125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159">
        <v>200</v>
      </c>
      <c r="AF11" s="159"/>
      <c r="AG11" s="159"/>
      <c r="AH11" s="159"/>
      <c r="AI11" s="159"/>
      <c r="AJ11" s="159"/>
      <c r="AK11" s="171" t="s">
        <v>2</v>
      </c>
      <c r="AL11" s="171"/>
      <c r="AM11" s="171"/>
      <c r="AN11" s="171"/>
      <c r="AO11" s="171"/>
      <c r="AP11" s="171"/>
      <c r="AQ11" s="171"/>
      <c r="AR11" s="171"/>
      <c r="AS11" s="171"/>
      <c r="AT11" s="166">
        <v>233000</v>
      </c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>
        <v>165792.88</v>
      </c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>
        <f>AT11-BK11</f>
        <v>67207.12</v>
      </c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20">
        <f t="shared" si="0"/>
        <v>71.155742489270395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40" customFormat="1" ht="136.5" customHeight="1">
      <c r="A12" s="182" t="s">
        <v>295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4">
        <v>200</v>
      </c>
      <c r="AF12" s="184"/>
      <c r="AG12" s="184"/>
      <c r="AH12" s="184"/>
      <c r="AI12" s="184"/>
      <c r="AJ12" s="184"/>
      <c r="AK12" s="185" t="s">
        <v>296</v>
      </c>
      <c r="AL12" s="185"/>
      <c r="AM12" s="185"/>
      <c r="AN12" s="185"/>
      <c r="AO12" s="185"/>
      <c r="AP12" s="185"/>
      <c r="AQ12" s="185"/>
      <c r="AR12" s="185"/>
      <c r="AS12" s="185"/>
      <c r="AT12" s="172">
        <v>11000</v>
      </c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>
        <v>9600</v>
      </c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>
        <f>AT12-BK12</f>
        <v>1400</v>
      </c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39">
        <f t="shared" ref="CH12" si="1">BK12/AT12*100</f>
        <v>87.272727272727266</v>
      </c>
      <c r="CJ12" s="42"/>
      <c r="CK12" s="42"/>
      <c r="CL12" s="42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</row>
    <row r="13" spans="1:129" s="19" customFormat="1" ht="136.5" customHeight="1">
      <c r="A13" s="95" t="s">
        <v>127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159">
        <v>200</v>
      </c>
      <c r="AF13" s="159"/>
      <c r="AG13" s="159"/>
      <c r="AH13" s="159"/>
      <c r="AI13" s="159"/>
      <c r="AJ13" s="159"/>
      <c r="AK13" s="171" t="s">
        <v>126</v>
      </c>
      <c r="AL13" s="171"/>
      <c r="AM13" s="171"/>
      <c r="AN13" s="171"/>
      <c r="AO13" s="171"/>
      <c r="AP13" s="171"/>
      <c r="AQ13" s="171"/>
      <c r="AR13" s="171"/>
      <c r="AS13" s="171"/>
      <c r="AT13" s="166">
        <v>99000</v>
      </c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>
        <v>63000</v>
      </c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>
        <f>AT13-BK13</f>
        <v>36000</v>
      </c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20">
        <f t="shared" si="0"/>
        <v>63.636363636363633</v>
      </c>
      <c r="CJ13" s="23"/>
      <c r="CK13" s="23"/>
      <c r="CL13" s="23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</row>
    <row r="14" spans="1:129" s="19" customFormat="1" ht="147" customHeight="1">
      <c r="A14" s="89" t="s">
        <v>218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21"/>
      <c r="AE14" s="179">
        <v>200</v>
      </c>
      <c r="AF14" s="180"/>
      <c r="AG14" s="180"/>
      <c r="AH14" s="180"/>
      <c r="AI14" s="180"/>
      <c r="AJ14" s="181"/>
      <c r="AK14" s="176" t="s">
        <v>217</v>
      </c>
      <c r="AL14" s="177"/>
      <c r="AM14" s="177"/>
      <c r="AN14" s="177"/>
      <c r="AO14" s="177"/>
      <c r="AP14" s="177"/>
      <c r="AQ14" s="177"/>
      <c r="AR14" s="177"/>
      <c r="AS14" s="178"/>
      <c r="AT14" s="173">
        <v>4700</v>
      </c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5"/>
      <c r="BK14" s="173" t="s">
        <v>28</v>
      </c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5"/>
      <c r="BW14" s="166">
        <f>AT14</f>
        <v>4700</v>
      </c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9" t="e">
        <f t="shared" si="0"/>
        <v>#VALUE!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95" t="s">
        <v>130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160">
        <v>200</v>
      </c>
      <c r="AF15" s="160"/>
      <c r="AG15" s="160"/>
      <c r="AH15" s="160"/>
      <c r="AI15" s="160"/>
      <c r="AJ15" s="160"/>
      <c r="AK15" s="171" t="s">
        <v>128</v>
      </c>
      <c r="AL15" s="171"/>
      <c r="AM15" s="171"/>
      <c r="AN15" s="171"/>
      <c r="AO15" s="171"/>
      <c r="AP15" s="171"/>
      <c r="AQ15" s="171"/>
      <c r="AR15" s="171"/>
      <c r="AS15" s="171"/>
      <c r="AT15" s="166">
        <v>3342700</v>
      </c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>
        <v>2766156.51</v>
      </c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>
        <f>AT15-BK15</f>
        <v>576543.49000000022</v>
      </c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20">
        <f t="shared" si="0"/>
        <v>82.752161725551204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95" t="s">
        <v>136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160">
        <v>200</v>
      </c>
      <c r="AF16" s="160"/>
      <c r="AG16" s="160"/>
      <c r="AH16" s="160"/>
      <c r="AI16" s="160"/>
      <c r="AJ16" s="160"/>
      <c r="AK16" s="171" t="s">
        <v>131</v>
      </c>
      <c r="AL16" s="171"/>
      <c r="AM16" s="171"/>
      <c r="AN16" s="171"/>
      <c r="AO16" s="171"/>
      <c r="AP16" s="171"/>
      <c r="AQ16" s="171"/>
      <c r="AR16" s="171"/>
      <c r="AS16" s="171"/>
      <c r="AT16" s="166">
        <v>294100</v>
      </c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>
        <v>175870</v>
      </c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>
        <f>AT16-BK16</f>
        <v>118230</v>
      </c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20">
        <f t="shared" si="0"/>
        <v>59.799387963277795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95" t="s">
        <v>132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160">
        <v>200</v>
      </c>
      <c r="AF17" s="160"/>
      <c r="AG17" s="160"/>
      <c r="AH17" s="160"/>
      <c r="AI17" s="160"/>
      <c r="AJ17" s="160"/>
      <c r="AK17" s="171" t="s">
        <v>133</v>
      </c>
      <c r="AL17" s="171"/>
      <c r="AM17" s="171"/>
      <c r="AN17" s="171"/>
      <c r="AO17" s="171"/>
      <c r="AP17" s="171"/>
      <c r="AQ17" s="171"/>
      <c r="AR17" s="171"/>
      <c r="AS17" s="171"/>
      <c r="AT17" s="166">
        <v>1090700</v>
      </c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>
        <v>863365.16</v>
      </c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>
        <f>AT17-BK17</f>
        <v>227334.83999999997</v>
      </c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20">
        <f t="shared" si="0"/>
        <v>79.156978087466769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95" t="s">
        <v>208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160">
        <v>200</v>
      </c>
      <c r="AF18" s="160"/>
      <c r="AG18" s="160"/>
      <c r="AH18" s="160"/>
      <c r="AI18" s="160"/>
      <c r="AJ18" s="160"/>
      <c r="AK18" s="171" t="s">
        <v>209</v>
      </c>
      <c r="AL18" s="171"/>
      <c r="AM18" s="171"/>
      <c r="AN18" s="171"/>
      <c r="AO18" s="171"/>
      <c r="AP18" s="171"/>
      <c r="AQ18" s="171"/>
      <c r="AR18" s="171"/>
      <c r="AS18" s="171"/>
      <c r="AT18" s="166">
        <v>1000</v>
      </c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 t="s">
        <v>28</v>
      </c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>
        <f>AT18</f>
        <v>1000</v>
      </c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95" t="s">
        <v>135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160">
        <v>200</v>
      </c>
      <c r="AF19" s="160"/>
      <c r="AG19" s="160"/>
      <c r="AH19" s="160"/>
      <c r="AI19" s="160"/>
      <c r="AJ19" s="160"/>
      <c r="AK19" s="171" t="s">
        <v>134</v>
      </c>
      <c r="AL19" s="171"/>
      <c r="AM19" s="171"/>
      <c r="AN19" s="171"/>
      <c r="AO19" s="171"/>
      <c r="AP19" s="171"/>
      <c r="AQ19" s="171"/>
      <c r="AR19" s="171"/>
      <c r="AS19" s="171"/>
      <c r="AT19" s="166">
        <v>1553700</v>
      </c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>
        <v>951967.97</v>
      </c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>
        <f>AT19-BK19</f>
        <v>601732.03</v>
      </c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20">
        <f t="shared" si="0"/>
        <v>61.271028512582873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19" customFormat="1" ht="88.5" customHeight="1">
      <c r="A20" s="95" t="s">
        <v>105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160">
        <v>200</v>
      </c>
      <c r="AF20" s="160"/>
      <c r="AG20" s="160"/>
      <c r="AH20" s="160"/>
      <c r="AI20" s="160"/>
      <c r="AJ20" s="160"/>
      <c r="AK20" s="171" t="s">
        <v>106</v>
      </c>
      <c r="AL20" s="171"/>
      <c r="AM20" s="171"/>
      <c r="AN20" s="171"/>
      <c r="AO20" s="171"/>
      <c r="AP20" s="171"/>
      <c r="AQ20" s="171"/>
      <c r="AR20" s="171"/>
      <c r="AS20" s="171"/>
      <c r="AT20" s="166">
        <v>135000</v>
      </c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>
        <v>130355.09</v>
      </c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>
        <f>AT20-BK20</f>
        <v>4644.9100000000035</v>
      </c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20">
        <f t="shared" si="0"/>
        <v>96.559325925925918</v>
      </c>
      <c r="CJ20" s="23"/>
      <c r="CK20" s="23"/>
      <c r="CL20" s="23"/>
      <c r="CM20" s="25"/>
      <c r="CN20" s="25"/>
      <c r="CO20" s="25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</row>
    <row r="21" spans="1:129" s="19" customFormat="1" ht="78.75" customHeight="1">
      <c r="A21" s="95" t="s">
        <v>107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160">
        <v>200</v>
      </c>
      <c r="AF21" s="160"/>
      <c r="AG21" s="160"/>
      <c r="AH21" s="160"/>
      <c r="AI21" s="160"/>
      <c r="AJ21" s="160"/>
      <c r="AK21" s="171" t="s">
        <v>210</v>
      </c>
      <c r="AL21" s="171"/>
      <c r="AM21" s="171"/>
      <c r="AN21" s="171"/>
      <c r="AO21" s="171"/>
      <c r="AP21" s="171"/>
      <c r="AQ21" s="171"/>
      <c r="AR21" s="171"/>
      <c r="AS21" s="171"/>
      <c r="AT21" s="166">
        <v>15000</v>
      </c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>
        <v>8280.9599999999991</v>
      </c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>
        <f>AT21-BK21</f>
        <v>6719.0400000000009</v>
      </c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20">
        <f t="shared" si="0"/>
        <v>55.206399999999988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26" customFormat="1" ht="178.5" customHeight="1">
      <c r="A22" s="162" t="s">
        <v>108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3">
        <v>200</v>
      </c>
      <c r="AF22" s="163"/>
      <c r="AG22" s="163"/>
      <c r="AH22" s="163"/>
      <c r="AI22" s="163"/>
      <c r="AJ22" s="163"/>
      <c r="AK22" s="186" t="s">
        <v>219</v>
      </c>
      <c r="AL22" s="186"/>
      <c r="AM22" s="186"/>
      <c r="AN22" s="186"/>
      <c r="AO22" s="186"/>
      <c r="AP22" s="186"/>
      <c r="AQ22" s="186"/>
      <c r="AR22" s="186"/>
      <c r="AS22" s="186"/>
      <c r="AT22" s="172">
        <v>200</v>
      </c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>
        <v>200</v>
      </c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 t="s">
        <v>28</v>
      </c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28">
        <f t="shared" si="0"/>
        <v>100</v>
      </c>
      <c r="CJ22" s="29"/>
      <c r="CK22" s="29"/>
      <c r="CL22" s="29"/>
      <c r="CM22" s="30"/>
      <c r="CN22" s="30"/>
      <c r="CO22" s="30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</row>
    <row r="23" spans="1:129" s="19" customFormat="1" ht="87" customHeight="1">
      <c r="A23" s="95" t="s">
        <v>109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159">
        <v>200</v>
      </c>
      <c r="AF23" s="159"/>
      <c r="AG23" s="159"/>
      <c r="AH23" s="159"/>
      <c r="AI23" s="159"/>
      <c r="AJ23" s="159"/>
      <c r="AK23" s="171" t="s">
        <v>110</v>
      </c>
      <c r="AL23" s="171"/>
      <c r="AM23" s="171"/>
      <c r="AN23" s="171"/>
      <c r="AO23" s="171"/>
      <c r="AP23" s="171"/>
      <c r="AQ23" s="171"/>
      <c r="AR23" s="171"/>
      <c r="AS23" s="171"/>
      <c r="AT23" s="166">
        <v>68951</v>
      </c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 t="s">
        <v>28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>
        <f>AT23</f>
        <v>68951</v>
      </c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20" t="e">
        <f t="shared" si="0"/>
        <v>#VALUE!</v>
      </c>
      <c r="CJ23" s="23"/>
      <c r="CK23" s="23"/>
      <c r="CL23" s="23"/>
      <c r="CM23" s="25"/>
      <c r="CN23" s="25"/>
      <c r="CO23" s="25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</row>
    <row r="24" spans="1:129" s="26" customFormat="1" ht="134.25" customHeight="1">
      <c r="A24" s="162" t="s">
        <v>129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33"/>
      <c r="AE24" s="164">
        <v>200</v>
      </c>
      <c r="AF24" s="164"/>
      <c r="AG24" s="164"/>
      <c r="AH24" s="164"/>
      <c r="AI24" s="164"/>
      <c r="AJ24" s="164"/>
      <c r="AK24" s="186" t="s">
        <v>220</v>
      </c>
      <c r="AL24" s="186"/>
      <c r="AM24" s="186"/>
      <c r="AN24" s="186"/>
      <c r="AO24" s="186"/>
      <c r="AP24" s="186"/>
      <c r="AQ24" s="186"/>
      <c r="AR24" s="186"/>
      <c r="AS24" s="186"/>
      <c r="AT24" s="172">
        <v>30000</v>
      </c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>
        <v>20000</v>
      </c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>
        <f>AT24-BK24</f>
        <v>10000</v>
      </c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26">
        <f>BK24/AT24*100</f>
        <v>66.666666666666657</v>
      </c>
      <c r="CJ24" s="29"/>
      <c r="CK24" s="29"/>
      <c r="CL24" s="29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</row>
    <row r="25" spans="1:129" s="19" customFormat="1" ht="116.25" customHeight="1">
      <c r="A25" s="95" t="s">
        <v>112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159">
        <v>200</v>
      </c>
      <c r="AF25" s="159"/>
      <c r="AG25" s="159"/>
      <c r="AH25" s="159"/>
      <c r="AI25" s="159"/>
      <c r="AJ25" s="159"/>
      <c r="AK25" s="171" t="s">
        <v>111</v>
      </c>
      <c r="AL25" s="171"/>
      <c r="AM25" s="171"/>
      <c r="AN25" s="171"/>
      <c r="AO25" s="171"/>
      <c r="AP25" s="171"/>
      <c r="AQ25" s="171"/>
      <c r="AR25" s="171"/>
      <c r="AS25" s="171"/>
      <c r="AT25" s="166">
        <v>105549</v>
      </c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>
        <v>105549</v>
      </c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 t="s">
        <v>28</v>
      </c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20">
        <f t="shared" si="0"/>
        <v>100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26" customFormat="1" ht="116.25" customHeight="1">
      <c r="A26" s="162" t="s">
        <v>214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1">
        <v>200</v>
      </c>
      <c r="AF26" s="161"/>
      <c r="AG26" s="161"/>
      <c r="AH26" s="161"/>
      <c r="AI26" s="161"/>
      <c r="AJ26" s="161"/>
      <c r="AK26" s="186" t="s">
        <v>213</v>
      </c>
      <c r="AL26" s="186"/>
      <c r="AM26" s="186"/>
      <c r="AN26" s="186"/>
      <c r="AO26" s="186"/>
      <c r="AP26" s="186"/>
      <c r="AQ26" s="186"/>
      <c r="AR26" s="186"/>
      <c r="AS26" s="186"/>
      <c r="AT26" s="166">
        <v>25500</v>
      </c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>
        <v>25500</v>
      </c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72" t="s">
        <v>28</v>
      </c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28">
        <f>BK26/AT26*100</f>
        <v>100</v>
      </c>
      <c r="CJ26" s="29"/>
      <c r="CK26" s="29"/>
      <c r="CL26" s="29"/>
      <c r="CM26" s="30"/>
      <c r="CN26" s="30"/>
      <c r="CO26" s="30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</row>
    <row r="27" spans="1:129" s="19" customFormat="1" ht="164.25" customHeight="1">
      <c r="A27" s="95" t="s">
        <v>114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159">
        <v>200</v>
      </c>
      <c r="AF27" s="159"/>
      <c r="AG27" s="159"/>
      <c r="AH27" s="159"/>
      <c r="AI27" s="159"/>
      <c r="AJ27" s="159"/>
      <c r="AK27" s="171" t="s">
        <v>113</v>
      </c>
      <c r="AL27" s="171"/>
      <c r="AM27" s="171"/>
      <c r="AN27" s="171"/>
      <c r="AO27" s="171"/>
      <c r="AP27" s="171"/>
      <c r="AQ27" s="171"/>
      <c r="AR27" s="171"/>
      <c r="AS27" s="171"/>
      <c r="AT27" s="166">
        <v>130000</v>
      </c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>
        <v>15180</v>
      </c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>
        <f t="shared" ref="BW27:BW34" si="2">AT27-BK27</f>
        <v>114820</v>
      </c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20">
        <f t="shared" si="0"/>
        <v>11.676923076923076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19" customFormat="1" ht="86.25" customHeight="1">
      <c r="A28" s="95" t="s">
        <v>116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21"/>
      <c r="AE28" s="160">
        <v>200</v>
      </c>
      <c r="AF28" s="160"/>
      <c r="AG28" s="160"/>
      <c r="AH28" s="160"/>
      <c r="AI28" s="160"/>
      <c r="AJ28" s="160"/>
      <c r="AK28" s="171" t="s">
        <v>115</v>
      </c>
      <c r="AL28" s="171"/>
      <c r="AM28" s="171"/>
      <c r="AN28" s="171"/>
      <c r="AO28" s="171"/>
      <c r="AP28" s="171"/>
      <c r="AQ28" s="171"/>
      <c r="AR28" s="171"/>
      <c r="AS28" s="171"/>
      <c r="AT28" s="166">
        <v>311500</v>
      </c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>
        <v>39884.76</v>
      </c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>
        <f t="shared" si="2"/>
        <v>271615.24</v>
      </c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20">
        <f t="shared" si="0"/>
        <v>12.804096308186196</v>
      </c>
      <c r="CJ28" s="23"/>
      <c r="CK28" s="23"/>
      <c r="CL28" s="23"/>
      <c r="CM28" s="25"/>
      <c r="CN28" s="25"/>
      <c r="CO28" s="25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</row>
    <row r="29" spans="1:129" s="19" customFormat="1" ht="87.75" customHeight="1">
      <c r="A29" s="95" t="s">
        <v>243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21"/>
      <c r="AE29" s="159">
        <v>200</v>
      </c>
      <c r="AF29" s="159"/>
      <c r="AG29" s="159"/>
      <c r="AH29" s="159"/>
      <c r="AI29" s="159"/>
      <c r="AJ29" s="159"/>
      <c r="AK29" s="171" t="s">
        <v>244</v>
      </c>
      <c r="AL29" s="171"/>
      <c r="AM29" s="171"/>
      <c r="AN29" s="171"/>
      <c r="AO29" s="171"/>
      <c r="AP29" s="171"/>
      <c r="AQ29" s="171"/>
      <c r="AR29" s="171"/>
      <c r="AS29" s="171"/>
      <c r="AT29" s="166">
        <v>211000</v>
      </c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>
        <v>144056</v>
      </c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>
        <f t="shared" si="2"/>
        <v>66944</v>
      </c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20">
        <f t="shared" ref="CH29" si="3">BK29/AT29*100</f>
        <v>68.272985781990528</v>
      </c>
      <c r="CJ29" s="23"/>
      <c r="CK29" s="23"/>
      <c r="CL29" s="23"/>
      <c r="CM29" s="25"/>
      <c r="CN29" s="25"/>
      <c r="CO29" s="25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</row>
    <row r="30" spans="1:129" s="26" customFormat="1" ht="75.75" customHeight="1">
      <c r="A30" s="162" t="s">
        <v>271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33"/>
      <c r="AE30" s="161">
        <v>200</v>
      </c>
      <c r="AF30" s="161"/>
      <c r="AG30" s="161"/>
      <c r="AH30" s="161"/>
      <c r="AI30" s="161"/>
      <c r="AJ30" s="161"/>
      <c r="AK30" s="186" t="s">
        <v>272</v>
      </c>
      <c r="AL30" s="186"/>
      <c r="AM30" s="186"/>
      <c r="AN30" s="186"/>
      <c r="AO30" s="186"/>
      <c r="AP30" s="186"/>
      <c r="AQ30" s="186"/>
      <c r="AR30" s="186"/>
      <c r="AS30" s="186"/>
      <c r="AT30" s="172">
        <v>135000</v>
      </c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>
        <v>2699.17</v>
      </c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>
        <f t="shared" si="2"/>
        <v>132300.82999999999</v>
      </c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28">
        <f t="shared" ref="CH30:CH32" si="4">BK30/AT30*100</f>
        <v>1.9993851851851854</v>
      </c>
      <c r="CJ30" s="29"/>
      <c r="CK30" s="29"/>
      <c r="CL30" s="29"/>
      <c r="CM30" s="30"/>
      <c r="CN30" s="30"/>
      <c r="CO30" s="30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</row>
    <row r="31" spans="1:129" s="26" customFormat="1" ht="81.75" customHeight="1">
      <c r="A31" s="162" t="s">
        <v>273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33"/>
      <c r="AE31" s="161">
        <v>200</v>
      </c>
      <c r="AF31" s="161"/>
      <c r="AG31" s="161"/>
      <c r="AH31" s="161"/>
      <c r="AI31" s="161"/>
      <c r="AJ31" s="161"/>
      <c r="AK31" s="186" t="s">
        <v>274</v>
      </c>
      <c r="AL31" s="186"/>
      <c r="AM31" s="186"/>
      <c r="AN31" s="186"/>
      <c r="AO31" s="186"/>
      <c r="AP31" s="186"/>
      <c r="AQ31" s="186"/>
      <c r="AR31" s="186"/>
      <c r="AS31" s="186"/>
      <c r="AT31" s="172">
        <v>15000</v>
      </c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>
        <v>145.69</v>
      </c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>
        <f t="shared" si="2"/>
        <v>14854.31</v>
      </c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28">
        <f t="shared" si="4"/>
        <v>0.97126666666666661</v>
      </c>
      <c r="CJ31" s="29"/>
      <c r="CK31" s="29"/>
      <c r="CL31" s="29"/>
      <c r="CM31" s="30"/>
      <c r="CN31" s="30"/>
      <c r="CO31" s="30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</row>
    <row r="32" spans="1:129" s="26" customFormat="1" ht="68.25" customHeight="1">
      <c r="A32" s="162" t="s">
        <v>276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33"/>
      <c r="AE32" s="161">
        <v>200</v>
      </c>
      <c r="AF32" s="161"/>
      <c r="AG32" s="161"/>
      <c r="AH32" s="161"/>
      <c r="AI32" s="161"/>
      <c r="AJ32" s="161"/>
      <c r="AK32" s="186" t="s">
        <v>275</v>
      </c>
      <c r="AL32" s="186"/>
      <c r="AM32" s="186"/>
      <c r="AN32" s="186"/>
      <c r="AO32" s="186"/>
      <c r="AP32" s="186"/>
      <c r="AQ32" s="186"/>
      <c r="AR32" s="186"/>
      <c r="AS32" s="186"/>
      <c r="AT32" s="172">
        <v>20000</v>
      </c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>
        <v>15000</v>
      </c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>
        <f t="shared" si="2"/>
        <v>5000</v>
      </c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28">
        <f t="shared" si="4"/>
        <v>75</v>
      </c>
      <c r="CJ32" s="29"/>
      <c r="CK32" s="29"/>
      <c r="CL32" s="29"/>
      <c r="CM32" s="30"/>
      <c r="CN32" s="30"/>
      <c r="CO32" s="30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</row>
    <row r="33" spans="1:129" s="19" customFormat="1" ht="121.5" customHeight="1">
      <c r="A33" s="95" t="s">
        <v>120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21"/>
      <c r="AE33" s="159">
        <v>200</v>
      </c>
      <c r="AF33" s="159"/>
      <c r="AG33" s="159"/>
      <c r="AH33" s="159"/>
      <c r="AI33" s="159"/>
      <c r="AJ33" s="159"/>
      <c r="AK33" s="171" t="s">
        <v>117</v>
      </c>
      <c r="AL33" s="171"/>
      <c r="AM33" s="171"/>
      <c r="AN33" s="171"/>
      <c r="AO33" s="171"/>
      <c r="AP33" s="171"/>
      <c r="AQ33" s="171"/>
      <c r="AR33" s="171"/>
      <c r="AS33" s="171"/>
      <c r="AT33" s="166">
        <v>349200</v>
      </c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>
        <v>253718.9</v>
      </c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>
        <f t="shared" si="2"/>
        <v>95481.1</v>
      </c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20">
        <f t="shared" si="0"/>
        <v>72.657187857961048</v>
      </c>
      <c r="CJ33" s="23"/>
      <c r="CK33" s="23"/>
      <c r="CL33" s="23"/>
      <c r="CM33" s="25"/>
      <c r="CN33" s="25"/>
      <c r="CO33" s="25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</row>
    <row r="34" spans="1:129" s="19" customFormat="1" ht="140.25" customHeight="1">
      <c r="A34" s="95" t="s">
        <v>3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21"/>
      <c r="AE34" s="159">
        <v>200</v>
      </c>
      <c r="AF34" s="159"/>
      <c r="AG34" s="159"/>
      <c r="AH34" s="159"/>
      <c r="AI34" s="159"/>
      <c r="AJ34" s="159"/>
      <c r="AK34" s="171" t="s">
        <v>118</v>
      </c>
      <c r="AL34" s="171"/>
      <c r="AM34" s="171"/>
      <c r="AN34" s="171"/>
      <c r="AO34" s="171"/>
      <c r="AP34" s="171"/>
      <c r="AQ34" s="171"/>
      <c r="AR34" s="171"/>
      <c r="AS34" s="171"/>
      <c r="AT34" s="166">
        <v>105500</v>
      </c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>
        <v>70335.539999999994</v>
      </c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>
        <f t="shared" si="2"/>
        <v>35164.460000000006</v>
      </c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20">
        <f t="shared" si="0"/>
        <v>66.668758293838863</v>
      </c>
      <c r="CJ34" s="23"/>
      <c r="CK34" s="23"/>
      <c r="CL34" s="23"/>
      <c r="CM34" s="25"/>
      <c r="CN34" s="25"/>
      <c r="CO34" s="25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</row>
    <row r="35" spans="1:129" s="19" customFormat="1" ht="108" customHeight="1">
      <c r="A35" s="95" t="s">
        <v>4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21"/>
      <c r="AE35" s="159">
        <v>200</v>
      </c>
      <c r="AF35" s="159"/>
      <c r="AG35" s="159"/>
      <c r="AH35" s="159"/>
      <c r="AI35" s="159"/>
      <c r="AJ35" s="159"/>
      <c r="AK35" s="171" t="s">
        <v>119</v>
      </c>
      <c r="AL35" s="171"/>
      <c r="AM35" s="171"/>
      <c r="AN35" s="171"/>
      <c r="AO35" s="171"/>
      <c r="AP35" s="171"/>
      <c r="AQ35" s="171"/>
      <c r="AR35" s="171"/>
      <c r="AS35" s="171"/>
      <c r="AT35" s="166">
        <v>65300</v>
      </c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 t="s">
        <v>28</v>
      </c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>
        <f t="shared" ref="BW35:BW43" si="5">AT35</f>
        <v>65300</v>
      </c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20" t="e">
        <f t="shared" si="0"/>
        <v>#VALUE!</v>
      </c>
      <c r="CJ35" s="23"/>
      <c r="CK35" s="23"/>
      <c r="CL35" s="23"/>
      <c r="CM35" s="25"/>
      <c r="CN35" s="25"/>
      <c r="CO35" s="25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</row>
    <row r="36" spans="1:129" s="26" customFormat="1" ht="147" customHeight="1">
      <c r="A36" s="92" t="s">
        <v>228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4"/>
      <c r="AD36" s="33"/>
      <c r="AE36" s="161">
        <v>200</v>
      </c>
      <c r="AF36" s="161"/>
      <c r="AG36" s="161"/>
      <c r="AH36" s="161"/>
      <c r="AI36" s="161"/>
      <c r="AJ36" s="161"/>
      <c r="AK36" s="186" t="s">
        <v>227</v>
      </c>
      <c r="AL36" s="186"/>
      <c r="AM36" s="186"/>
      <c r="AN36" s="186"/>
      <c r="AO36" s="186"/>
      <c r="AP36" s="186"/>
      <c r="AQ36" s="186"/>
      <c r="AR36" s="186"/>
      <c r="AS36" s="186"/>
      <c r="AT36" s="172">
        <v>5000</v>
      </c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 t="s">
        <v>28</v>
      </c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66">
        <f t="shared" si="5"/>
        <v>5000</v>
      </c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28" t="e">
        <f t="shared" si="0"/>
        <v>#VALUE!</v>
      </c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53" customHeight="1">
      <c r="A37" s="92" t="s">
        <v>229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4"/>
      <c r="AD37" s="33"/>
      <c r="AE37" s="161">
        <v>200</v>
      </c>
      <c r="AF37" s="161"/>
      <c r="AG37" s="161"/>
      <c r="AH37" s="161"/>
      <c r="AI37" s="161"/>
      <c r="AJ37" s="161"/>
      <c r="AK37" s="186" t="s">
        <v>233</v>
      </c>
      <c r="AL37" s="186"/>
      <c r="AM37" s="186"/>
      <c r="AN37" s="186"/>
      <c r="AO37" s="186"/>
      <c r="AP37" s="186"/>
      <c r="AQ37" s="186"/>
      <c r="AR37" s="186"/>
      <c r="AS37" s="186"/>
      <c r="AT37" s="172">
        <v>25860</v>
      </c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>
        <v>25860</v>
      </c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66" t="s">
        <v>28</v>
      </c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28">
        <f t="shared" si="0"/>
        <v>100</v>
      </c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73.25" customHeight="1">
      <c r="A38" s="92" t="s">
        <v>230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4"/>
      <c r="AD38" s="33"/>
      <c r="AE38" s="161">
        <v>200</v>
      </c>
      <c r="AF38" s="161"/>
      <c r="AG38" s="161"/>
      <c r="AH38" s="161"/>
      <c r="AI38" s="161"/>
      <c r="AJ38" s="161"/>
      <c r="AK38" s="186" t="s">
        <v>234</v>
      </c>
      <c r="AL38" s="186"/>
      <c r="AM38" s="186"/>
      <c r="AN38" s="186"/>
      <c r="AO38" s="186"/>
      <c r="AP38" s="186"/>
      <c r="AQ38" s="186"/>
      <c r="AR38" s="186"/>
      <c r="AS38" s="186"/>
      <c r="AT38" s="172">
        <v>14140</v>
      </c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 t="s">
        <v>28</v>
      </c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66">
        <f t="shared" si="5"/>
        <v>14140</v>
      </c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26" customFormat="1" ht="138.75" customHeight="1">
      <c r="A39" s="92" t="s">
        <v>231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4"/>
      <c r="AD39" s="33"/>
      <c r="AE39" s="161">
        <v>200</v>
      </c>
      <c r="AF39" s="161"/>
      <c r="AG39" s="161"/>
      <c r="AH39" s="161"/>
      <c r="AI39" s="161"/>
      <c r="AJ39" s="161"/>
      <c r="AK39" s="186" t="s">
        <v>5</v>
      </c>
      <c r="AL39" s="186"/>
      <c r="AM39" s="186"/>
      <c r="AN39" s="186"/>
      <c r="AO39" s="186"/>
      <c r="AP39" s="186"/>
      <c r="AQ39" s="186"/>
      <c r="AR39" s="186"/>
      <c r="AS39" s="186"/>
      <c r="AT39" s="172">
        <v>22900</v>
      </c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>
        <v>10300</v>
      </c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66">
        <f>AT39-BK39</f>
        <v>12600</v>
      </c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28"/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26" customFormat="1" ht="153.75" customHeight="1">
      <c r="A40" s="92" t="s">
        <v>232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4"/>
      <c r="AD40" s="33"/>
      <c r="AE40" s="161">
        <v>200</v>
      </c>
      <c r="AF40" s="161"/>
      <c r="AG40" s="161"/>
      <c r="AH40" s="161"/>
      <c r="AI40" s="161"/>
      <c r="AJ40" s="161"/>
      <c r="AK40" s="186" t="s">
        <v>235</v>
      </c>
      <c r="AL40" s="186"/>
      <c r="AM40" s="186"/>
      <c r="AN40" s="186"/>
      <c r="AO40" s="186"/>
      <c r="AP40" s="186"/>
      <c r="AQ40" s="186"/>
      <c r="AR40" s="186"/>
      <c r="AS40" s="186"/>
      <c r="AT40" s="172">
        <v>37700</v>
      </c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 t="s">
        <v>28</v>
      </c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66">
        <f t="shared" si="5"/>
        <v>37700</v>
      </c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28"/>
      <c r="CJ40" s="29"/>
      <c r="CK40" s="29"/>
      <c r="CL40" s="29"/>
      <c r="CM40" s="30"/>
      <c r="CN40" s="30"/>
      <c r="CO40" s="30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</row>
    <row r="41" spans="1:129" s="26" customFormat="1" ht="153.75" customHeight="1">
      <c r="A41" s="92" t="s">
        <v>281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4"/>
      <c r="AD41" s="38"/>
      <c r="AE41" s="165">
        <v>200</v>
      </c>
      <c r="AF41" s="165"/>
      <c r="AG41" s="165"/>
      <c r="AH41" s="165"/>
      <c r="AI41" s="165"/>
      <c r="AJ41" s="165"/>
      <c r="AK41" s="223" t="s">
        <v>282</v>
      </c>
      <c r="AL41" s="223"/>
      <c r="AM41" s="223"/>
      <c r="AN41" s="223"/>
      <c r="AO41" s="223"/>
      <c r="AP41" s="223"/>
      <c r="AQ41" s="223"/>
      <c r="AR41" s="223"/>
      <c r="AS41" s="223"/>
      <c r="AT41" s="172">
        <v>2400</v>
      </c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>
        <v>2400</v>
      </c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 t="s">
        <v>28</v>
      </c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28"/>
      <c r="CJ41" s="29"/>
      <c r="CK41" s="29"/>
      <c r="CL41" s="29"/>
      <c r="CM41" s="30"/>
      <c r="CN41" s="30"/>
      <c r="CO41" s="30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</row>
    <row r="42" spans="1:129" s="19" customFormat="1" ht="138" customHeight="1">
      <c r="A42" s="92" t="s">
        <v>266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4"/>
      <c r="AD42" s="34"/>
      <c r="AE42" s="159">
        <v>200</v>
      </c>
      <c r="AF42" s="159"/>
      <c r="AG42" s="159"/>
      <c r="AH42" s="159"/>
      <c r="AI42" s="159"/>
      <c r="AJ42" s="159"/>
      <c r="AK42" s="171" t="s">
        <v>264</v>
      </c>
      <c r="AL42" s="171"/>
      <c r="AM42" s="171"/>
      <c r="AN42" s="171"/>
      <c r="AO42" s="171"/>
      <c r="AP42" s="171"/>
      <c r="AQ42" s="171"/>
      <c r="AR42" s="171"/>
      <c r="AS42" s="171"/>
      <c r="AT42" s="166">
        <v>40000</v>
      </c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>
        <v>40000</v>
      </c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 t="s">
        <v>28</v>
      </c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20">
        <f t="shared" ref="CH42" si="6">BK42/AT42*100</f>
        <v>100</v>
      </c>
      <c r="CJ42" s="35"/>
      <c r="CK42" s="35"/>
      <c r="CL42" s="35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</row>
    <row r="43" spans="1:129" s="19" customFormat="1" ht="138" customHeight="1">
      <c r="A43" s="92" t="s">
        <v>297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4"/>
      <c r="AD43" s="38"/>
      <c r="AE43" s="165">
        <v>200</v>
      </c>
      <c r="AF43" s="165"/>
      <c r="AG43" s="165"/>
      <c r="AH43" s="165"/>
      <c r="AI43" s="165"/>
      <c r="AJ43" s="165"/>
      <c r="AK43" s="223" t="s">
        <v>298</v>
      </c>
      <c r="AL43" s="223"/>
      <c r="AM43" s="223"/>
      <c r="AN43" s="223"/>
      <c r="AO43" s="223"/>
      <c r="AP43" s="223"/>
      <c r="AQ43" s="223"/>
      <c r="AR43" s="223"/>
      <c r="AS43" s="223"/>
      <c r="AT43" s="166">
        <v>64000</v>
      </c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 t="s">
        <v>28</v>
      </c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>
        <f t="shared" si="5"/>
        <v>64000</v>
      </c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20" t="e">
        <f t="shared" si="0"/>
        <v>#VALUE!</v>
      </c>
      <c r="CJ43" s="23"/>
      <c r="CK43" s="23"/>
      <c r="CL43" s="23"/>
      <c r="CM43" s="25"/>
      <c r="CN43" s="25"/>
      <c r="CO43" s="25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</row>
    <row r="44" spans="1:129" s="19" customFormat="1" ht="138" customHeight="1">
      <c r="A44" s="92" t="s">
        <v>299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4"/>
      <c r="AD44" s="38"/>
      <c r="AE44" s="165">
        <v>200</v>
      </c>
      <c r="AF44" s="165"/>
      <c r="AG44" s="165"/>
      <c r="AH44" s="165"/>
      <c r="AI44" s="165"/>
      <c r="AJ44" s="165"/>
      <c r="AK44" s="223" t="s">
        <v>6</v>
      </c>
      <c r="AL44" s="223"/>
      <c r="AM44" s="223"/>
      <c r="AN44" s="223"/>
      <c r="AO44" s="223"/>
      <c r="AP44" s="223"/>
      <c r="AQ44" s="223"/>
      <c r="AR44" s="223"/>
      <c r="AS44" s="223"/>
      <c r="AT44" s="166">
        <v>57000</v>
      </c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>
        <v>16114.28</v>
      </c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>
        <f>AT44-BK44</f>
        <v>40885.72</v>
      </c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20">
        <f t="shared" ref="CH44" si="7">BK44/AT44*100</f>
        <v>28.270666666666667</v>
      </c>
      <c r="CJ44" s="41"/>
      <c r="CK44" s="41"/>
      <c r="CL44" s="41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</row>
    <row r="45" spans="1:129" s="26" customFormat="1" ht="180.75" customHeight="1">
      <c r="A45" s="92" t="s">
        <v>212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4"/>
      <c r="AD45" s="27"/>
      <c r="AE45" s="161">
        <v>200</v>
      </c>
      <c r="AF45" s="161"/>
      <c r="AG45" s="161"/>
      <c r="AH45" s="161"/>
      <c r="AI45" s="161"/>
      <c r="AJ45" s="161"/>
      <c r="AK45" s="186" t="s">
        <v>211</v>
      </c>
      <c r="AL45" s="186"/>
      <c r="AM45" s="186"/>
      <c r="AN45" s="186"/>
      <c r="AO45" s="186"/>
      <c r="AP45" s="186"/>
      <c r="AQ45" s="186"/>
      <c r="AR45" s="186"/>
      <c r="AS45" s="186"/>
      <c r="AT45" s="172">
        <v>35000</v>
      </c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>
        <v>34225.17</v>
      </c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66">
        <f>AT45-BK45</f>
        <v>774.83000000000175</v>
      </c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28">
        <f>BK45/AT45*100</f>
        <v>97.786199999999994</v>
      </c>
      <c r="CJ45" s="29"/>
      <c r="CK45" s="29"/>
      <c r="CL45" s="29"/>
      <c r="CM45" s="30"/>
      <c r="CN45" s="30"/>
      <c r="CO45" s="30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</row>
    <row r="46" spans="1:129" s="19" customFormat="1" ht="126" customHeight="1">
      <c r="A46" s="95" t="s">
        <v>8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21"/>
      <c r="AE46" s="159">
        <v>200</v>
      </c>
      <c r="AF46" s="159"/>
      <c r="AG46" s="159"/>
      <c r="AH46" s="159"/>
      <c r="AI46" s="159"/>
      <c r="AJ46" s="159"/>
      <c r="AK46" s="171" t="s">
        <v>9</v>
      </c>
      <c r="AL46" s="171"/>
      <c r="AM46" s="171"/>
      <c r="AN46" s="171"/>
      <c r="AO46" s="171"/>
      <c r="AP46" s="171"/>
      <c r="AQ46" s="171"/>
      <c r="AR46" s="171"/>
      <c r="AS46" s="171"/>
      <c r="AT46" s="166">
        <v>5753000</v>
      </c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>
        <v>3529384.41</v>
      </c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>
        <f>AT46-BK46</f>
        <v>2223615.59</v>
      </c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20">
        <f t="shared" si="0"/>
        <v>61.348590474535023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26" customHeight="1">
      <c r="A47" s="95" t="s">
        <v>10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21"/>
      <c r="AE47" s="159">
        <v>200</v>
      </c>
      <c r="AF47" s="159"/>
      <c r="AG47" s="159"/>
      <c r="AH47" s="159"/>
      <c r="AI47" s="159"/>
      <c r="AJ47" s="159"/>
      <c r="AK47" s="171" t="s">
        <v>7</v>
      </c>
      <c r="AL47" s="171"/>
      <c r="AM47" s="171"/>
      <c r="AN47" s="171"/>
      <c r="AO47" s="171"/>
      <c r="AP47" s="171"/>
      <c r="AQ47" s="171"/>
      <c r="AR47" s="171"/>
      <c r="AS47" s="171"/>
      <c r="AT47" s="166">
        <v>4154700</v>
      </c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>
        <v>3590499.92</v>
      </c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>
        <f>AT47-BK47</f>
        <v>564200.08000000007</v>
      </c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20">
        <f t="shared" si="0"/>
        <v>86.420196885455027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19" customFormat="1" ht="138.75" customHeight="1">
      <c r="A48" s="89" t="s">
        <v>13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21"/>
      <c r="AE48" s="159">
        <v>200</v>
      </c>
      <c r="AF48" s="159"/>
      <c r="AG48" s="159"/>
      <c r="AH48" s="159"/>
      <c r="AI48" s="159"/>
      <c r="AJ48" s="159"/>
      <c r="AK48" s="171" t="s">
        <v>11</v>
      </c>
      <c r="AL48" s="171"/>
      <c r="AM48" s="171"/>
      <c r="AN48" s="171"/>
      <c r="AO48" s="171"/>
      <c r="AP48" s="171"/>
      <c r="AQ48" s="171"/>
      <c r="AR48" s="171"/>
      <c r="AS48" s="171"/>
      <c r="AT48" s="166">
        <v>600000</v>
      </c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>
        <v>585000.59</v>
      </c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>
        <f>AT48-BK48</f>
        <v>14999.410000000033</v>
      </c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20">
        <f t="shared" si="0"/>
        <v>97.500098333333327</v>
      </c>
      <c r="CJ48" s="23"/>
      <c r="CK48" s="23"/>
      <c r="CL48" s="23"/>
      <c r="CM48" s="25"/>
      <c r="CN48" s="25"/>
      <c r="CO48" s="25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</row>
    <row r="49" spans="1:129" s="19" customFormat="1" ht="132.75" customHeight="1">
      <c r="A49" s="89" t="s">
        <v>14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1"/>
      <c r="AD49" s="21"/>
      <c r="AE49" s="159">
        <v>200</v>
      </c>
      <c r="AF49" s="159"/>
      <c r="AG49" s="159"/>
      <c r="AH49" s="159"/>
      <c r="AI49" s="159"/>
      <c r="AJ49" s="159"/>
      <c r="AK49" s="171" t="s">
        <v>12</v>
      </c>
      <c r="AL49" s="171"/>
      <c r="AM49" s="171"/>
      <c r="AN49" s="171"/>
      <c r="AO49" s="171"/>
      <c r="AP49" s="171"/>
      <c r="AQ49" s="171"/>
      <c r="AR49" s="171"/>
      <c r="AS49" s="171"/>
      <c r="AT49" s="166">
        <v>2687044.02</v>
      </c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>
        <v>1670039.43</v>
      </c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>
        <f t="shared" ref="BW49:BW58" si="8">AT49-BK49</f>
        <v>1017004.5900000001</v>
      </c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20">
        <f>BK49/AT49*100</f>
        <v>62.151547111610029</v>
      </c>
      <c r="CJ49" s="23"/>
      <c r="CK49" s="23"/>
      <c r="CL49" s="23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</row>
    <row r="50" spans="1:129" s="19" customFormat="1" ht="150.75" customHeight="1">
      <c r="A50" s="89" t="s">
        <v>246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1"/>
      <c r="AD50" s="21"/>
      <c r="AE50" s="159">
        <v>200</v>
      </c>
      <c r="AF50" s="159"/>
      <c r="AG50" s="159"/>
      <c r="AH50" s="159"/>
      <c r="AI50" s="159"/>
      <c r="AJ50" s="159"/>
      <c r="AK50" s="171" t="s">
        <v>245</v>
      </c>
      <c r="AL50" s="171"/>
      <c r="AM50" s="171"/>
      <c r="AN50" s="171"/>
      <c r="AO50" s="171"/>
      <c r="AP50" s="171"/>
      <c r="AQ50" s="171"/>
      <c r="AR50" s="171"/>
      <c r="AS50" s="171"/>
      <c r="AT50" s="166">
        <v>4000</v>
      </c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>
        <v>3056</v>
      </c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>
        <f t="shared" si="8"/>
        <v>944</v>
      </c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20">
        <f>BK50/AT50*100</f>
        <v>76.400000000000006</v>
      </c>
      <c r="CJ50" s="23"/>
      <c r="CK50" s="23"/>
      <c r="CL50" s="23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s="19" customFormat="1" ht="152.25" customHeight="1">
      <c r="A51" s="92" t="s">
        <v>265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4"/>
      <c r="AD51" s="21"/>
      <c r="AE51" s="159">
        <v>200</v>
      </c>
      <c r="AF51" s="159"/>
      <c r="AG51" s="159"/>
      <c r="AH51" s="159"/>
      <c r="AI51" s="159"/>
      <c r="AJ51" s="159"/>
      <c r="AK51" s="171" t="s">
        <v>267</v>
      </c>
      <c r="AL51" s="171"/>
      <c r="AM51" s="171"/>
      <c r="AN51" s="171"/>
      <c r="AO51" s="171"/>
      <c r="AP51" s="171"/>
      <c r="AQ51" s="171"/>
      <c r="AR51" s="171"/>
      <c r="AS51" s="171"/>
      <c r="AT51" s="166">
        <v>32500</v>
      </c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>
        <v>32500</v>
      </c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 t="s">
        <v>28</v>
      </c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20">
        <f t="shared" si="0"/>
        <v>100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9" customFormat="1" ht="152.25" customHeight="1">
      <c r="A52" s="89" t="s">
        <v>15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1"/>
      <c r="AD52" s="34"/>
      <c r="AE52" s="159">
        <v>200</v>
      </c>
      <c r="AF52" s="159"/>
      <c r="AG52" s="159"/>
      <c r="AH52" s="159"/>
      <c r="AI52" s="159"/>
      <c r="AJ52" s="159"/>
      <c r="AK52" s="171" t="s">
        <v>16</v>
      </c>
      <c r="AL52" s="171"/>
      <c r="AM52" s="171"/>
      <c r="AN52" s="171"/>
      <c r="AO52" s="171"/>
      <c r="AP52" s="171"/>
      <c r="AQ52" s="171"/>
      <c r="AR52" s="171"/>
      <c r="AS52" s="171"/>
      <c r="AT52" s="166">
        <v>30000</v>
      </c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>
        <v>25750.48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>
        <f>AT52-BK52</f>
        <v>4249.5200000000004</v>
      </c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20">
        <f t="shared" ref="CH52" si="9">BK52/AT52*100</f>
        <v>85.834933333333325</v>
      </c>
      <c r="CJ52" s="35"/>
      <c r="CK52" s="35"/>
      <c r="CL52" s="35"/>
      <c r="CM52" s="25"/>
      <c r="CN52" s="25"/>
      <c r="CO52" s="25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</row>
    <row r="53" spans="1:129" s="19" customFormat="1" ht="150" customHeight="1">
      <c r="A53" s="89" t="s">
        <v>17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21"/>
      <c r="AE53" s="159">
        <v>200</v>
      </c>
      <c r="AF53" s="159"/>
      <c r="AG53" s="159"/>
      <c r="AH53" s="159"/>
      <c r="AI53" s="159"/>
      <c r="AJ53" s="159"/>
      <c r="AK53" s="171" t="s">
        <v>18</v>
      </c>
      <c r="AL53" s="171"/>
      <c r="AM53" s="171"/>
      <c r="AN53" s="171"/>
      <c r="AO53" s="171"/>
      <c r="AP53" s="171"/>
      <c r="AQ53" s="171"/>
      <c r="AR53" s="171"/>
      <c r="AS53" s="171"/>
      <c r="AT53" s="166">
        <v>1970200</v>
      </c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>
        <v>1478624.91</v>
      </c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>
        <f t="shared" si="8"/>
        <v>491575.09000000008</v>
      </c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20">
        <f t="shared" si="0"/>
        <v>75.049482793625018</v>
      </c>
      <c r="CJ53" s="23"/>
      <c r="CK53" s="23"/>
      <c r="CL53" s="23"/>
      <c r="CM53" s="25"/>
      <c r="CN53" s="25"/>
      <c r="CO53" s="25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</row>
    <row r="54" spans="1:129" s="19" customFormat="1" ht="113.25" customHeight="1">
      <c r="A54" s="95" t="s">
        <v>19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21"/>
      <c r="AE54" s="159">
        <v>200</v>
      </c>
      <c r="AF54" s="159"/>
      <c r="AG54" s="159"/>
      <c r="AH54" s="159"/>
      <c r="AI54" s="159"/>
      <c r="AJ54" s="159"/>
      <c r="AK54" s="171" t="s">
        <v>20</v>
      </c>
      <c r="AL54" s="171"/>
      <c r="AM54" s="171"/>
      <c r="AN54" s="171"/>
      <c r="AO54" s="171"/>
      <c r="AP54" s="171"/>
      <c r="AQ54" s="171"/>
      <c r="AR54" s="171"/>
      <c r="AS54" s="171"/>
      <c r="AT54" s="166">
        <v>489000</v>
      </c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>
        <v>264280</v>
      </c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>
        <f t="shared" si="8"/>
        <v>224720</v>
      </c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20">
        <f t="shared" si="0"/>
        <v>54.044989775051121</v>
      </c>
      <c r="CJ54" s="23"/>
      <c r="CK54" s="23"/>
      <c r="CL54" s="23"/>
      <c r="CM54" s="25"/>
      <c r="CN54" s="25"/>
      <c r="CO54" s="25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</row>
    <row r="55" spans="1:129" s="19" customFormat="1" ht="149.25" customHeight="1">
      <c r="A55" s="95" t="s">
        <v>278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36"/>
      <c r="AE55" s="159">
        <v>200</v>
      </c>
      <c r="AF55" s="159"/>
      <c r="AG55" s="159"/>
      <c r="AH55" s="159"/>
      <c r="AI55" s="159"/>
      <c r="AJ55" s="159"/>
      <c r="AK55" s="171" t="s">
        <v>277</v>
      </c>
      <c r="AL55" s="171"/>
      <c r="AM55" s="171"/>
      <c r="AN55" s="171"/>
      <c r="AO55" s="171"/>
      <c r="AP55" s="171"/>
      <c r="AQ55" s="171"/>
      <c r="AR55" s="171"/>
      <c r="AS55" s="171"/>
      <c r="AT55" s="166">
        <v>478200</v>
      </c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>
        <v>478200</v>
      </c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 t="s">
        <v>28</v>
      </c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20">
        <f t="shared" ref="CH55:CH56" si="10">BK55/AT55*100</f>
        <v>100</v>
      </c>
      <c r="CJ55" s="37"/>
      <c r="CK55" s="37"/>
      <c r="CL55" s="37"/>
      <c r="CM55" s="25"/>
      <c r="CN55" s="25"/>
      <c r="CO55" s="25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</row>
    <row r="56" spans="1:129" s="19" customFormat="1" ht="73.5" customHeight="1">
      <c r="A56" s="95" t="s">
        <v>325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44"/>
      <c r="AE56" s="159">
        <v>200</v>
      </c>
      <c r="AF56" s="159"/>
      <c r="AG56" s="159"/>
      <c r="AH56" s="159"/>
      <c r="AI56" s="159"/>
      <c r="AJ56" s="159"/>
      <c r="AK56" s="171" t="s">
        <v>324</v>
      </c>
      <c r="AL56" s="171"/>
      <c r="AM56" s="171"/>
      <c r="AN56" s="171"/>
      <c r="AO56" s="171"/>
      <c r="AP56" s="171"/>
      <c r="AQ56" s="171"/>
      <c r="AR56" s="171"/>
      <c r="AS56" s="171"/>
      <c r="AT56" s="166">
        <v>175600</v>
      </c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 t="s">
        <v>28</v>
      </c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>
        <f>AT56</f>
        <v>175600</v>
      </c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20" t="e">
        <f t="shared" si="10"/>
        <v>#VALUE!</v>
      </c>
      <c r="CJ56" s="45"/>
      <c r="CK56" s="45"/>
      <c r="CL56" s="45"/>
      <c r="CM56" s="25"/>
      <c r="CN56" s="25"/>
      <c r="CO56" s="25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</row>
    <row r="57" spans="1:129" s="19" customFormat="1" ht="164.25" customHeight="1">
      <c r="A57" s="95" t="s">
        <v>22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21"/>
      <c r="AE57" s="159">
        <v>200</v>
      </c>
      <c r="AF57" s="159"/>
      <c r="AG57" s="159"/>
      <c r="AH57" s="159"/>
      <c r="AI57" s="159"/>
      <c r="AJ57" s="159"/>
      <c r="AK57" s="171" t="s">
        <v>21</v>
      </c>
      <c r="AL57" s="171"/>
      <c r="AM57" s="171"/>
      <c r="AN57" s="171"/>
      <c r="AO57" s="171"/>
      <c r="AP57" s="171"/>
      <c r="AQ57" s="171"/>
      <c r="AR57" s="171"/>
      <c r="AS57" s="171"/>
      <c r="AT57" s="166">
        <v>204000</v>
      </c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>
        <v>131075.85999999999</v>
      </c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>
        <f t="shared" si="8"/>
        <v>72924.140000000014</v>
      </c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20">
        <f t="shared" si="0"/>
        <v>64.2528725490196</v>
      </c>
      <c r="CJ57" s="23"/>
      <c r="CK57" s="23"/>
      <c r="CL57" s="23"/>
      <c r="CM57" s="25"/>
      <c r="CN57" s="25"/>
      <c r="CO57" s="25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</row>
    <row r="58" spans="1:129" s="19" customFormat="1" ht="126.75" customHeight="1">
      <c r="A58" s="95" t="s">
        <v>24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21"/>
      <c r="AE58" s="159">
        <v>200</v>
      </c>
      <c r="AF58" s="159"/>
      <c r="AG58" s="159"/>
      <c r="AH58" s="159"/>
      <c r="AI58" s="159"/>
      <c r="AJ58" s="159"/>
      <c r="AK58" s="171" t="s">
        <v>23</v>
      </c>
      <c r="AL58" s="171"/>
      <c r="AM58" s="171"/>
      <c r="AN58" s="171"/>
      <c r="AO58" s="171"/>
      <c r="AP58" s="171"/>
      <c r="AQ58" s="171"/>
      <c r="AR58" s="171"/>
      <c r="AS58" s="171"/>
      <c r="AT58" s="166">
        <v>157900</v>
      </c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>
        <v>131405.28</v>
      </c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>
        <f t="shared" si="8"/>
        <v>26494.720000000001</v>
      </c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20">
        <f t="shared" si="0"/>
        <v>83.220569981000637</v>
      </c>
      <c r="CJ58" s="23"/>
      <c r="CK58" s="23"/>
      <c r="CL58" s="23"/>
      <c r="CM58" s="25"/>
      <c r="CN58" s="25"/>
      <c r="CO58" s="25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</row>
    <row r="59" spans="1:129" s="19" customFormat="1" ht="126.75" customHeight="1">
      <c r="A59" s="95" t="s">
        <v>24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21"/>
      <c r="AE59" s="159">
        <v>200</v>
      </c>
      <c r="AF59" s="159"/>
      <c r="AG59" s="159"/>
      <c r="AH59" s="159"/>
      <c r="AI59" s="159"/>
      <c r="AJ59" s="159"/>
      <c r="AK59" s="171" t="s">
        <v>236</v>
      </c>
      <c r="AL59" s="171"/>
      <c r="AM59" s="171"/>
      <c r="AN59" s="171"/>
      <c r="AO59" s="171"/>
      <c r="AP59" s="171"/>
      <c r="AQ59" s="171"/>
      <c r="AR59" s="171"/>
      <c r="AS59" s="171"/>
      <c r="AT59" s="166">
        <v>134556.29</v>
      </c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>
        <v>134556.29</v>
      </c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 t="s">
        <v>28</v>
      </c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20">
        <f>BK59/AT59*100</f>
        <v>100</v>
      </c>
      <c r="CJ59" s="23"/>
      <c r="CK59" s="23"/>
      <c r="CL59" s="23"/>
      <c r="CM59" s="25"/>
      <c r="CN59" s="25"/>
      <c r="CO59" s="25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</row>
    <row r="60" spans="1:129" s="217" customFormat="1" ht="16.5" customHeight="1" thickBot="1">
      <c r="A60" s="215" t="s">
        <v>222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6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  <c r="DD60" s="216"/>
      <c r="DE60" s="216"/>
      <c r="DF60" s="216"/>
      <c r="DG60" s="216"/>
      <c r="DH60" s="216"/>
      <c r="DI60" s="216"/>
      <c r="DJ60" s="216"/>
      <c r="DK60" s="216"/>
      <c r="DL60" s="216"/>
      <c r="DM60" s="216"/>
      <c r="DN60" s="216"/>
      <c r="DO60" s="216"/>
      <c r="DP60" s="216"/>
      <c r="DQ60" s="216"/>
      <c r="DR60" s="216"/>
      <c r="DS60" s="216"/>
      <c r="DT60" s="216"/>
      <c r="DU60" s="216"/>
      <c r="DV60" s="216"/>
      <c r="DW60" s="216"/>
      <c r="DX60" s="216"/>
      <c r="DY60" s="216"/>
    </row>
    <row r="61" spans="1:129" s="22" customFormat="1" ht="25.35" customHeight="1" thickBot="1">
      <c r="A61" s="220" t="s">
        <v>156</v>
      </c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2">
        <v>450</v>
      </c>
      <c r="AF61" s="222"/>
      <c r="AG61" s="222"/>
      <c r="AH61" s="222"/>
      <c r="AI61" s="222"/>
      <c r="AJ61" s="222"/>
      <c r="AK61" s="210" t="s">
        <v>52</v>
      </c>
      <c r="AL61" s="210"/>
      <c r="AM61" s="210"/>
      <c r="AN61" s="210"/>
      <c r="AO61" s="210"/>
      <c r="AP61" s="210"/>
      <c r="AQ61" s="210"/>
      <c r="AR61" s="210"/>
      <c r="AS61" s="210"/>
      <c r="AT61" s="221">
        <f>стр1!BB14-стр2!AT7</f>
        <v>-1993800.3099999987</v>
      </c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>
        <f>стр1!BX14-стр2!BK7</f>
        <v>672789.13999999687</v>
      </c>
      <c r="BL61" s="221"/>
      <c r="BM61" s="221"/>
      <c r="BN61" s="221"/>
      <c r="BO61" s="221"/>
      <c r="BP61" s="221"/>
      <c r="BQ61" s="221"/>
      <c r="BR61" s="221"/>
      <c r="BS61" s="221"/>
      <c r="BT61" s="221"/>
      <c r="BU61" s="221"/>
      <c r="BV61" s="221"/>
      <c r="BW61" s="170" t="s">
        <v>52</v>
      </c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22">
        <f>BK61/AT61*100</f>
        <v>-33.744058350557552</v>
      </c>
    </row>
    <row r="62" spans="1:129" ht="12.75" customHeight="1"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</row>
    <row r="64" spans="1:129" ht="12.75" customHeight="1">
      <c r="AQ64" s="213"/>
      <c r="AR64" s="213"/>
      <c r="BK64" s="214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</row>
  </sheetData>
  <mergeCells count="339">
    <mergeCell ref="A56:AC56"/>
    <mergeCell ref="AE56:AJ56"/>
    <mergeCell ref="AK56:AS56"/>
    <mergeCell ref="AT56:BJ56"/>
    <mergeCell ref="BK56:BV56"/>
    <mergeCell ref="BW56:CG56"/>
    <mergeCell ref="BW51:CG51"/>
    <mergeCell ref="AK42:AS42"/>
    <mergeCell ref="A44:AC44"/>
    <mergeCell ref="AE44:AJ44"/>
    <mergeCell ref="AK44:AS44"/>
    <mergeCell ref="AT44:BJ44"/>
    <mergeCell ref="BK44:BV44"/>
    <mergeCell ref="BW44:CG44"/>
    <mergeCell ref="BW45:CG45"/>
    <mergeCell ref="BK45:BV45"/>
    <mergeCell ref="AT45:BJ45"/>
    <mergeCell ref="AT46:BJ46"/>
    <mergeCell ref="A42:AC42"/>
    <mergeCell ref="AE42:AJ42"/>
    <mergeCell ref="BW53:CG53"/>
    <mergeCell ref="AT54:BJ54"/>
    <mergeCell ref="A52:AC52"/>
    <mergeCell ref="AE52:AJ52"/>
    <mergeCell ref="AT16:BJ16"/>
    <mergeCell ref="AT17:BJ17"/>
    <mergeCell ref="BW46:CG46"/>
    <mergeCell ref="BW19:CG19"/>
    <mergeCell ref="A27:AD27"/>
    <mergeCell ref="A18:AD18"/>
    <mergeCell ref="AE18:AJ18"/>
    <mergeCell ref="A21:AD21"/>
    <mergeCell ref="A20:AD20"/>
    <mergeCell ref="AE33:AJ33"/>
    <mergeCell ref="AE19:AJ19"/>
    <mergeCell ref="A31:AC31"/>
    <mergeCell ref="AE31:AJ31"/>
    <mergeCell ref="AK31:AS31"/>
    <mergeCell ref="A53:AC53"/>
    <mergeCell ref="A51:AC51"/>
    <mergeCell ref="AE53:AJ53"/>
    <mergeCell ref="AE51:AJ51"/>
    <mergeCell ref="A16:AD16"/>
    <mergeCell ref="A17:AD17"/>
    <mergeCell ref="AE16:AJ16"/>
    <mergeCell ref="AK16:AS16"/>
    <mergeCell ref="AE17:AJ17"/>
    <mergeCell ref="AK32:AS32"/>
    <mergeCell ref="BK53:BV53"/>
    <mergeCell ref="BK23:BV23"/>
    <mergeCell ref="AK53:AS53"/>
    <mergeCell ref="AT21:BJ21"/>
    <mergeCell ref="BW27:CG27"/>
    <mergeCell ref="BW43:CG43"/>
    <mergeCell ref="BW33:CG33"/>
    <mergeCell ref="BW26:CG26"/>
    <mergeCell ref="BK26:BV26"/>
    <mergeCell ref="BW50:CG50"/>
    <mergeCell ref="AT51:BJ51"/>
    <mergeCell ref="BW36:CG36"/>
    <mergeCell ref="BW25:CG25"/>
    <mergeCell ref="AT33:BJ33"/>
    <mergeCell ref="AT28:BJ28"/>
    <mergeCell ref="AT30:BJ30"/>
    <mergeCell ref="BW40:CG40"/>
    <mergeCell ref="BK46:BV46"/>
    <mergeCell ref="AT32:BJ32"/>
    <mergeCell ref="BW52:CG52"/>
    <mergeCell ref="AK17:AS17"/>
    <mergeCell ref="AK21:AS21"/>
    <mergeCell ref="AK20:AS20"/>
    <mergeCell ref="AK52:AS52"/>
    <mergeCell ref="AT52:BJ52"/>
    <mergeCell ref="BK52:BV52"/>
    <mergeCell ref="AK40:AS40"/>
    <mergeCell ref="AT40:BJ40"/>
    <mergeCell ref="BK40:BV40"/>
    <mergeCell ref="AK46:AS46"/>
    <mergeCell ref="AK43:AS43"/>
    <mergeCell ref="BK43:BV43"/>
    <mergeCell ref="BK39:BV39"/>
    <mergeCell ref="AK41:AS41"/>
    <mergeCell ref="AT41:BJ41"/>
    <mergeCell ref="BK41:BV41"/>
    <mergeCell ref="AT37:BJ37"/>
    <mergeCell ref="AT38:BJ38"/>
    <mergeCell ref="BK38:BV38"/>
    <mergeCell ref="BK47:BV47"/>
    <mergeCell ref="AT42:BJ42"/>
    <mergeCell ref="BK36:BV36"/>
    <mergeCell ref="BK51:BV51"/>
    <mergeCell ref="AT35:BJ35"/>
    <mergeCell ref="AT14:BJ14"/>
    <mergeCell ref="AT15:BJ15"/>
    <mergeCell ref="AK51:AS51"/>
    <mergeCell ref="AK48:AS48"/>
    <mergeCell ref="AT20:BJ20"/>
    <mergeCell ref="AT36:BJ36"/>
    <mergeCell ref="AK26:AS26"/>
    <mergeCell ref="AT43:BJ43"/>
    <mergeCell ref="BW39:CG39"/>
    <mergeCell ref="BW37:CG37"/>
    <mergeCell ref="BW41:CG41"/>
    <mergeCell ref="AT47:BJ47"/>
    <mergeCell ref="BK49:BV49"/>
    <mergeCell ref="BK48:BV48"/>
    <mergeCell ref="BW48:CG48"/>
    <mergeCell ref="BW49:CG49"/>
    <mergeCell ref="AT49:BJ49"/>
    <mergeCell ref="BW42:CG42"/>
    <mergeCell ref="BW38:CG38"/>
    <mergeCell ref="BK37:BV37"/>
    <mergeCell ref="AK37:AS37"/>
    <mergeCell ref="AT39:BJ39"/>
    <mergeCell ref="BK24:BV24"/>
    <mergeCell ref="BW47:CG47"/>
    <mergeCell ref="AT53:BJ53"/>
    <mergeCell ref="AK49:AS49"/>
    <mergeCell ref="AT48:BJ48"/>
    <mergeCell ref="BK35:BV35"/>
    <mergeCell ref="AT26:BJ26"/>
    <mergeCell ref="AK27:AS27"/>
    <mergeCell ref="AK28:AS28"/>
    <mergeCell ref="AK34:AS34"/>
    <mergeCell ref="AT29:BJ29"/>
    <mergeCell ref="AK35:AS35"/>
    <mergeCell ref="AT34:BJ34"/>
    <mergeCell ref="BK28:BV28"/>
    <mergeCell ref="AK50:AS50"/>
    <mergeCell ref="AT50:BJ50"/>
    <mergeCell ref="BK50:BV50"/>
    <mergeCell ref="AK39:AS39"/>
    <mergeCell ref="BK29:BV29"/>
    <mergeCell ref="AK45:AS45"/>
    <mergeCell ref="AK47:AS47"/>
    <mergeCell ref="AK33:AS33"/>
    <mergeCell ref="AK30:AS30"/>
    <mergeCell ref="AK36:AS36"/>
    <mergeCell ref="AK38:AS38"/>
    <mergeCell ref="AT31:BJ31"/>
    <mergeCell ref="BK42:BV42"/>
    <mergeCell ref="A58:AC58"/>
    <mergeCell ref="AE58:AJ58"/>
    <mergeCell ref="BW58:CG58"/>
    <mergeCell ref="BK58:BV58"/>
    <mergeCell ref="AK57:AS57"/>
    <mergeCell ref="AE57:AJ57"/>
    <mergeCell ref="A54:AC54"/>
    <mergeCell ref="A57:AC57"/>
    <mergeCell ref="AE54:AJ54"/>
    <mergeCell ref="BW57:CG57"/>
    <mergeCell ref="BW54:CG54"/>
    <mergeCell ref="BK57:BV57"/>
    <mergeCell ref="BK54:BV54"/>
    <mergeCell ref="AK58:AS58"/>
    <mergeCell ref="AT58:BJ58"/>
    <mergeCell ref="AK54:AS54"/>
    <mergeCell ref="A55:AC55"/>
    <mergeCell ref="AE55:AJ55"/>
    <mergeCell ref="AK55:AS55"/>
    <mergeCell ref="AT55:BJ55"/>
    <mergeCell ref="BK55:BV55"/>
    <mergeCell ref="BW55:CG55"/>
    <mergeCell ref="A50:AC50"/>
    <mergeCell ref="BK15:BV15"/>
    <mergeCell ref="BK30:BV30"/>
    <mergeCell ref="BW30:CG30"/>
    <mergeCell ref="BK20:BV20"/>
    <mergeCell ref="BK16:BV16"/>
    <mergeCell ref="BK17:BV17"/>
    <mergeCell ref="AQ64:AR64"/>
    <mergeCell ref="BK64:BV64"/>
    <mergeCell ref="BW61:CG61"/>
    <mergeCell ref="A60:XFD60"/>
    <mergeCell ref="BK62:BV62"/>
    <mergeCell ref="AT62:BJ62"/>
    <mergeCell ref="A61:AD61"/>
    <mergeCell ref="AK61:AS61"/>
    <mergeCell ref="BK61:BV61"/>
    <mergeCell ref="AE61:AJ61"/>
    <mergeCell ref="A59:AC59"/>
    <mergeCell ref="AE59:AJ59"/>
    <mergeCell ref="AK59:AS59"/>
    <mergeCell ref="AT59:BJ59"/>
    <mergeCell ref="BK59:BV59"/>
    <mergeCell ref="BW59:CG59"/>
    <mergeCell ref="AT61:BJ61"/>
    <mergeCell ref="AT57:BJ57"/>
    <mergeCell ref="BW28:CG28"/>
    <mergeCell ref="BW21:CG21"/>
    <mergeCell ref="BK21:BV21"/>
    <mergeCell ref="BK22:BV22"/>
    <mergeCell ref="BW23:CG23"/>
    <mergeCell ref="BK33:BV33"/>
    <mergeCell ref="BW35:CG35"/>
    <mergeCell ref="BK34:BV34"/>
    <mergeCell ref="BK27:BV27"/>
    <mergeCell ref="BW34:CG34"/>
    <mergeCell ref="BW24:CG24"/>
    <mergeCell ref="BW22:CG22"/>
    <mergeCell ref="BW29:CG29"/>
    <mergeCell ref="BK25:BV25"/>
    <mergeCell ref="BW32:CG32"/>
    <mergeCell ref="BK32:BV32"/>
    <mergeCell ref="BK31:BV31"/>
    <mergeCell ref="BW31:CG31"/>
    <mergeCell ref="A9:AD9"/>
    <mergeCell ref="AE8:AJ9"/>
    <mergeCell ref="AK8:AS9"/>
    <mergeCell ref="AT8:BJ9"/>
    <mergeCell ref="BW6:CG6"/>
    <mergeCell ref="BK6:BV6"/>
    <mergeCell ref="AT6:BJ6"/>
    <mergeCell ref="AE7:AJ7"/>
    <mergeCell ref="CM7:DY7"/>
    <mergeCell ref="BK7:BV7"/>
    <mergeCell ref="CJ7:CL7"/>
    <mergeCell ref="BW7:CG7"/>
    <mergeCell ref="BW8:CG9"/>
    <mergeCell ref="BK8:BV9"/>
    <mergeCell ref="AT27:BJ27"/>
    <mergeCell ref="AT25:BJ25"/>
    <mergeCell ref="AE23:AJ23"/>
    <mergeCell ref="AK23:AS23"/>
    <mergeCell ref="AK29:AS29"/>
    <mergeCell ref="AE28:AJ28"/>
    <mergeCell ref="AE26:AJ26"/>
    <mergeCell ref="A14:AC14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T24:BJ24"/>
    <mergeCell ref="A23:AD23"/>
    <mergeCell ref="AK25:AS25"/>
    <mergeCell ref="AK19:AS19"/>
    <mergeCell ref="AT19:BJ19"/>
    <mergeCell ref="AK22:AS22"/>
    <mergeCell ref="A25:AD25"/>
    <mergeCell ref="A19:AD19"/>
    <mergeCell ref="AE25:AJ25"/>
    <mergeCell ref="AT23:BJ23"/>
    <mergeCell ref="AK24:AS24"/>
    <mergeCell ref="AE21:AJ21"/>
    <mergeCell ref="AT22:BJ22"/>
    <mergeCell ref="A11:AD11"/>
    <mergeCell ref="AE11:AJ11"/>
    <mergeCell ref="AK14:AS14"/>
    <mergeCell ref="AK15:AS15"/>
    <mergeCell ref="A13:AD13"/>
    <mergeCell ref="AE13:AJ13"/>
    <mergeCell ref="AK13:AS13"/>
    <mergeCell ref="AE14:AJ14"/>
    <mergeCell ref="AE15:AJ15"/>
    <mergeCell ref="A15:AD15"/>
    <mergeCell ref="A12:AD12"/>
    <mergeCell ref="AE12:AJ12"/>
    <mergeCell ref="AK12:AS12"/>
    <mergeCell ref="AK11:AS11"/>
    <mergeCell ref="BW15:CG15"/>
    <mergeCell ref="BW20:CG20"/>
    <mergeCell ref="BK19:BV19"/>
    <mergeCell ref="BK18:BV18"/>
    <mergeCell ref="AK7:AS7"/>
    <mergeCell ref="AT7:BJ7"/>
    <mergeCell ref="AT11:BJ11"/>
    <mergeCell ref="BW10:CG10"/>
    <mergeCell ref="BK10:BV10"/>
    <mergeCell ref="AK18:AS18"/>
    <mergeCell ref="AT18:BJ18"/>
    <mergeCell ref="AT12:BJ12"/>
    <mergeCell ref="BK12:BV12"/>
    <mergeCell ref="BW12:CG12"/>
    <mergeCell ref="BK13:BV13"/>
    <mergeCell ref="BW13:CG13"/>
    <mergeCell ref="AT13:BJ13"/>
    <mergeCell ref="BW11:CG11"/>
    <mergeCell ref="BK11:BV11"/>
    <mergeCell ref="BW14:CG14"/>
    <mergeCell ref="BW18:CG18"/>
    <mergeCell ref="BW17:CG17"/>
    <mergeCell ref="BK14:BV14"/>
    <mergeCell ref="BW16:CG16"/>
    <mergeCell ref="AE50:AJ50"/>
    <mergeCell ref="A43:AC43"/>
    <mergeCell ref="A48:AC48"/>
    <mergeCell ref="AE43:AJ43"/>
    <mergeCell ref="AE39:AJ39"/>
    <mergeCell ref="A29:AC29"/>
    <mergeCell ref="AE29:AJ29"/>
    <mergeCell ref="A38:AC38"/>
    <mergeCell ref="A39:AC39"/>
    <mergeCell ref="A33:AC33"/>
    <mergeCell ref="A30:AC30"/>
    <mergeCell ref="AE30:AJ30"/>
    <mergeCell ref="A32:AC32"/>
    <mergeCell ref="A37:AC37"/>
    <mergeCell ref="AE37:AJ37"/>
    <mergeCell ref="AE48:AJ48"/>
    <mergeCell ref="A49:AC49"/>
    <mergeCell ref="AE49:AJ49"/>
    <mergeCell ref="A47:AC47"/>
    <mergeCell ref="AE47:AJ47"/>
    <mergeCell ref="A41:AC41"/>
    <mergeCell ref="AE41:AJ41"/>
    <mergeCell ref="AE32:AJ32"/>
    <mergeCell ref="AE27:AJ27"/>
    <mergeCell ref="AE20:AJ20"/>
    <mergeCell ref="AE36:AJ36"/>
    <mergeCell ref="A46:AC46"/>
    <mergeCell ref="A36:AC36"/>
    <mergeCell ref="AE46:AJ46"/>
    <mergeCell ref="A40:AC40"/>
    <mergeCell ref="AE40:AJ40"/>
    <mergeCell ref="AE38:AJ38"/>
    <mergeCell ref="A45:AC45"/>
    <mergeCell ref="AE34:AJ34"/>
    <mergeCell ref="AE35:AJ35"/>
    <mergeCell ref="AE45:AJ45"/>
    <mergeCell ref="A28:AC28"/>
    <mergeCell ref="A34:AC34"/>
    <mergeCell ref="A35:AC35"/>
    <mergeCell ref="A22:AD22"/>
    <mergeCell ref="AE22:AJ22"/>
    <mergeCell ref="A24:AC24"/>
    <mergeCell ref="AE24:AJ24"/>
    <mergeCell ref="A26:AD26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D47"/>
  <sheetViews>
    <sheetView topLeftCell="A26" zoomScaleSheetLayoutView="100" workbookViewId="0">
      <selection activeCell="BY32" sqref="BY32:CN32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53</v>
      </c>
    </row>
    <row r="2" spans="1:108" s="8" customFormat="1" ht="25.5" customHeight="1">
      <c r="A2" s="224" t="s">
        <v>158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</row>
    <row r="3" spans="1:108" s="14" customFormat="1" ht="56.25" customHeight="1">
      <c r="A3" s="256" t="s">
        <v>143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 t="s">
        <v>144</v>
      </c>
      <c r="AC3" s="251"/>
      <c r="AD3" s="251"/>
      <c r="AE3" s="251"/>
      <c r="AF3" s="251"/>
      <c r="AG3" s="251"/>
      <c r="AH3" s="251" t="s">
        <v>159</v>
      </c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 t="s">
        <v>54</v>
      </c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 t="s">
        <v>146</v>
      </c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 t="s">
        <v>147</v>
      </c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7"/>
    </row>
    <row r="4" spans="1:108" s="9" customFormat="1" ht="12" customHeight="1" thickBot="1">
      <c r="A4" s="225">
        <v>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>
        <v>2</v>
      </c>
      <c r="AC4" s="227"/>
      <c r="AD4" s="227"/>
      <c r="AE4" s="227"/>
      <c r="AF4" s="227"/>
      <c r="AG4" s="227"/>
      <c r="AH4" s="227">
        <v>3</v>
      </c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>
        <v>4</v>
      </c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>
        <v>5</v>
      </c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>
        <v>6</v>
      </c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8"/>
    </row>
    <row r="5" spans="1:108" s="15" customFormat="1" ht="23.25" customHeight="1">
      <c r="A5" s="258" t="s">
        <v>87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9"/>
      <c r="AB5" s="260" t="s">
        <v>55</v>
      </c>
      <c r="AC5" s="255"/>
      <c r="AD5" s="255"/>
      <c r="AE5" s="255"/>
      <c r="AF5" s="255"/>
      <c r="AG5" s="255"/>
      <c r="AH5" s="255" t="s">
        <v>160</v>
      </c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2">
        <f>BC28</f>
        <v>1993800.3099999987</v>
      </c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2">
        <f>BY28</f>
        <v>-672789.1400000006</v>
      </c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2">
        <f>BC5-BY5</f>
        <v>2666589.4499999993</v>
      </c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4"/>
    </row>
    <row r="6" spans="1:108" s="15" customFormat="1" ht="13.5" customHeight="1">
      <c r="A6" s="241" t="s">
        <v>149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2"/>
      <c r="AB6" s="231" t="s">
        <v>56</v>
      </c>
      <c r="AC6" s="232"/>
      <c r="AD6" s="232"/>
      <c r="AE6" s="232"/>
      <c r="AF6" s="232"/>
      <c r="AG6" s="233"/>
      <c r="AH6" s="237" t="s">
        <v>160</v>
      </c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3"/>
      <c r="BC6" s="243" t="s">
        <v>28</v>
      </c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5"/>
      <c r="BY6" s="243" t="s">
        <v>28</v>
      </c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5"/>
      <c r="CO6" s="243" t="s">
        <v>28</v>
      </c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61"/>
    </row>
    <row r="7" spans="1:108" ht="23.25" customHeight="1">
      <c r="A7" s="249" t="s">
        <v>161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50"/>
      <c r="AB7" s="234"/>
      <c r="AC7" s="235"/>
      <c r="AD7" s="235"/>
      <c r="AE7" s="235"/>
      <c r="AF7" s="235"/>
      <c r="AG7" s="236"/>
      <c r="AH7" s="238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6"/>
      <c r="BC7" s="246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8"/>
      <c r="BY7" s="246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8"/>
      <c r="CO7" s="246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62"/>
    </row>
    <row r="8" spans="1:108" ht="13.5" customHeight="1">
      <c r="A8" s="229" t="s">
        <v>57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30"/>
      <c r="AB8" s="231"/>
      <c r="AC8" s="232"/>
      <c r="AD8" s="232"/>
      <c r="AE8" s="232"/>
      <c r="AF8" s="232"/>
      <c r="AG8" s="233"/>
      <c r="AH8" s="237" t="s">
        <v>28</v>
      </c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3"/>
      <c r="BC8" s="243" t="s">
        <v>28</v>
      </c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5"/>
      <c r="BY8" s="243" t="s">
        <v>28</v>
      </c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5"/>
      <c r="CO8" s="243" t="s">
        <v>28</v>
      </c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61"/>
    </row>
    <row r="9" spans="1:108" ht="13.5" customHeight="1">
      <c r="A9" s="239" t="s">
        <v>28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40"/>
      <c r="AB9" s="234"/>
      <c r="AC9" s="235"/>
      <c r="AD9" s="235"/>
      <c r="AE9" s="235"/>
      <c r="AF9" s="235"/>
      <c r="AG9" s="236"/>
      <c r="AH9" s="238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6"/>
      <c r="BC9" s="246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8"/>
      <c r="BY9" s="246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8"/>
      <c r="CO9" s="246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62"/>
    </row>
    <row r="10" spans="1:108" ht="13.5" customHeight="1">
      <c r="A10" s="267" t="s">
        <v>28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8"/>
      <c r="AB10" s="265"/>
      <c r="AC10" s="266"/>
      <c r="AD10" s="266"/>
      <c r="AE10" s="266"/>
      <c r="AF10" s="266"/>
      <c r="AG10" s="266"/>
      <c r="AH10" s="266" t="s">
        <v>28</v>
      </c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3" t="s">
        <v>28</v>
      </c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 t="s">
        <v>28</v>
      </c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 t="s">
        <v>28</v>
      </c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4"/>
    </row>
    <row r="11" spans="1:108" ht="13.5" customHeight="1">
      <c r="A11" s="267" t="s">
        <v>28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8"/>
      <c r="AB11" s="265"/>
      <c r="AC11" s="266"/>
      <c r="AD11" s="266"/>
      <c r="AE11" s="266"/>
      <c r="AF11" s="266"/>
      <c r="AG11" s="266"/>
      <c r="AH11" s="266" t="s">
        <v>28</v>
      </c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3" t="s">
        <v>28</v>
      </c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 t="s">
        <v>28</v>
      </c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 t="s">
        <v>28</v>
      </c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4"/>
    </row>
    <row r="12" spans="1:108" ht="13.5" customHeight="1">
      <c r="A12" s="267" t="s">
        <v>28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8"/>
      <c r="AB12" s="265"/>
      <c r="AC12" s="266"/>
      <c r="AD12" s="266"/>
      <c r="AE12" s="266"/>
      <c r="AF12" s="266"/>
      <c r="AG12" s="266"/>
      <c r="AH12" s="266" t="s">
        <v>28</v>
      </c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3" t="s">
        <v>28</v>
      </c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 t="s">
        <v>28</v>
      </c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 t="s">
        <v>28</v>
      </c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4"/>
    </row>
    <row r="13" spans="1:108" ht="13.5" customHeight="1">
      <c r="A13" s="267" t="s">
        <v>28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8"/>
      <c r="AB13" s="265"/>
      <c r="AC13" s="266"/>
      <c r="AD13" s="266"/>
      <c r="AE13" s="266"/>
      <c r="AF13" s="266"/>
      <c r="AG13" s="266"/>
      <c r="AH13" s="266" t="s">
        <v>28</v>
      </c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3" t="s">
        <v>28</v>
      </c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 t="s">
        <v>28</v>
      </c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 t="s">
        <v>28</v>
      </c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4"/>
    </row>
    <row r="14" spans="1:108" ht="13.5" customHeight="1">
      <c r="A14" s="267" t="s">
        <v>28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8"/>
      <c r="AB14" s="265"/>
      <c r="AC14" s="266"/>
      <c r="AD14" s="266"/>
      <c r="AE14" s="266"/>
      <c r="AF14" s="266"/>
      <c r="AG14" s="266"/>
      <c r="AH14" s="266" t="s">
        <v>28</v>
      </c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3" t="s">
        <v>28</v>
      </c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 t="s">
        <v>28</v>
      </c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 t="s">
        <v>28</v>
      </c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4"/>
    </row>
    <row r="15" spans="1:108" ht="13.5" customHeight="1">
      <c r="A15" s="267" t="s">
        <v>28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8"/>
      <c r="AB15" s="265"/>
      <c r="AC15" s="266"/>
      <c r="AD15" s="266"/>
      <c r="AE15" s="266"/>
      <c r="AF15" s="266"/>
      <c r="AG15" s="266"/>
      <c r="AH15" s="266" t="s">
        <v>28</v>
      </c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3" t="s">
        <v>28</v>
      </c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 t="s">
        <v>28</v>
      </c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 t="s">
        <v>28</v>
      </c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4"/>
    </row>
    <row r="16" spans="1:108" ht="13.5" customHeight="1">
      <c r="A16" s="267" t="s">
        <v>28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8"/>
      <c r="AB16" s="265"/>
      <c r="AC16" s="266"/>
      <c r="AD16" s="266"/>
      <c r="AE16" s="266"/>
      <c r="AF16" s="266"/>
      <c r="AG16" s="266"/>
      <c r="AH16" s="266" t="s">
        <v>28</v>
      </c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3" t="s">
        <v>28</v>
      </c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 t="s">
        <v>28</v>
      </c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 t="s">
        <v>28</v>
      </c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4"/>
    </row>
    <row r="17" spans="1:108" ht="13.5" customHeight="1">
      <c r="A17" s="267" t="s">
        <v>28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8"/>
      <c r="AB17" s="265"/>
      <c r="AC17" s="266"/>
      <c r="AD17" s="266"/>
      <c r="AE17" s="266"/>
      <c r="AF17" s="266"/>
      <c r="AG17" s="266"/>
      <c r="AH17" s="266" t="s">
        <v>28</v>
      </c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3" t="s">
        <v>28</v>
      </c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 t="s">
        <v>28</v>
      </c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 t="s">
        <v>28</v>
      </c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4"/>
    </row>
    <row r="18" spans="1:108" ht="13.5" customHeight="1">
      <c r="A18" s="267" t="s">
        <v>28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8"/>
      <c r="AB18" s="265"/>
      <c r="AC18" s="266"/>
      <c r="AD18" s="266"/>
      <c r="AE18" s="266"/>
      <c r="AF18" s="266"/>
      <c r="AG18" s="266"/>
      <c r="AH18" s="266" t="s">
        <v>28</v>
      </c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6"/>
      <c r="BA18" s="266"/>
      <c r="BB18" s="266"/>
      <c r="BC18" s="263" t="s">
        <v>28</v>
      </c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 t="s">
        <v>28</v>
      </c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 t="s">
        <v>28</v>
      </c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4"/>
    </row>
    <row r="19" spans="1:108" ht="13.5" customHeight="1">
      <c r="A19" s="267" t="s">
        <v>28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8"/>
      <c r="AB19" s="265"/>
      <c r="AC19" s="266"/>
      <c r="AD19" s="266"/>
      <c r="AE19" s="266"/>
      <c r="AF19" s="266"/>
      <c r="AG19" s="266"/>
      <c r="AH19" s="266" t="s">
        <v>28</v>
      </c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3" t="s">
        <v>28</v>
      </c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 t="s">
        <v>28</v>
      </c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 t="s">
        <v>28</v>
      </c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4"/>
    </row>
    <row r="20" spans="1:108" ht="13.5" customHeight="1">
      <c r="A20" s="267" t="s">
        <v>28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8"/>
      <c r="AB20" s="265"/>
      <c r="AC20" s="266"/>
      <c r="AD20" s="266"/>
      <c r="AE20" s="266"/>
      <c r="AF20" s="266"/>
      <c r="AG20" s="266"/>
      <c r="AH20" s="266" t="s">
        <v>28</v>
      </c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3" t="s">
        <v>28</v>
      </c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 t="s">
        <v>28</v>
      </c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 t="s">
        <v>28</v>
      </c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4"/>
    </row>
    <row r="21" spans="1:108" s="15" customFormat="1" ht="23.25" customHeight="1">
      <c r="A21" s="269" t="s">
        <v>162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70"/>
      <c r="AB21" s="265" t="s">
        <v>58</v>
      </c>
      <c r="AC21" s="266"/>
      <c r="AD21" s="266"/>
      <c r="AE21" s="266"/>
      <c r="AF21" s="266"/>
      <c r="AG21" s="266"/>
      <c r="AH21" s="266" t="s">
        <v>160</v>
      </c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3" t="s">
        <v>28</v>
      </c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 t="s">
        <v>28</v>
      </c>
      <c r="BZ21" s="263"/>
      <c r="CA21" s="263"/>
      <c r="CB21" s="263"/>
      <c r="CC21" s="263"/>
      <c r="CD21" s="263"/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 t="s">
        <v>28</v>
      </c>
      <c r="CP21" s="263"/>
      <c r="CQ21" s="263"/>
      <c r="CR21" s="263"/>
      <c r="CS21" s="263"/>
      <c r="CT21" s="263"/>
      <c r="CU21" s="263"/>
      <c r="CV21" s="263"/>
      <c r="CW21" s="263"/>
      <c r="CX21" s="263"/>
      <c r="CY21" s="263"/>
      <c r="CZ21" s="263"/>
      <c r="DA21" s="263"/>
      <c r="DB21" s="263"/>
      <c r="DC21" s="263"/>
      <c r="DD21" s="264"/>
    </row>
    <row r="22" spans="1:108" s="15" customFormat="1" ht="12.75" customHeight="1">
      <c r="A22" s="241" t="s">
        <v>57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2"/>
      <c r="AB22" s="231"/>
      <c r="AC22" s="232"/>
      <c r="AD22" s="232"/>
      <c r="AE22" s="232"/>
      <c r="AF22" s="232"/>
      <c r="AG22" s="233"/>
      <c r="AH22" s="237" t="s">
        <v>28</v>
      </c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3"/>
      <c r="BC22" s="243" t="s">
        <v>28</v>
      </c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5"/>
      <c r="BY22" s="243" t="s">
        <v>28</v>
      </c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5"/>
      <c r="CO22" s="243" t="s">
        <v>28</v>
      </c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61"/>
    </row>
    <row r="23" spans="1:108" s="15" customFormat="1" ht="13.5" customHeight="1">
      <c r="A23" s="239" t="s">
        <v>28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40"/>
      <c r="AB23" s="234"/>
      <c r="AC23" s="235"/>
      <c r="AD23" s="235"/>
      <c r="AE23" s="235"/>
      <c r="AF23" s="235"/>
      <c r="AG23" s="236"/>
      <c r="AH23" s="238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6"/>
      <c r="BC23" s="246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8"/>
      <c r="BY23" s="246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8"/>
      <c r="CO23" s="246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47"/>
      <c r="DD23" s="262"/>
    </row>
    <row r="24" spans="1:108" s="15" customFormat="1" ht="13.5" customHeight="1">
      <c r="A24" s="267" t="s">
        <v>28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8"/>
      <c r="AB24" s="265"/>
      <c r="AC24" s="266"/>
      <c r="AD24" s="266"/>
      <c r="AE24" s="266"/>
      <c r="AF24" s="266"/>
      <c r="AG24" s="266"/>
      <c r="AH24" s="266" t="s">
        <v>28</v>
      </c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3" t="s">
        <v>28</v>
      </c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 t="s">
        <v>28</v>
      </c>
      <c r="BZ24" s="263"/>
      <c r="CA24" s="263"/>
      <c r="CB24" s="263"/>
      <c r="CC24" s="263"/>
      <c r="CD24" s="263"/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 t="s">
        <v>28</v>
      </c>
      <c r="CP24" s="263"/>
      <c r="CQ24" s="263"/>
      <c r="CR24" s="263"/>
      <c r="CS24" s="263"/>
      <c r="CT24" s="263"/>
      <c r="CU24" s="263"/>
      <c r="CV24" s="263"/>
      <c r="CW24" s="263"/>
      <c r="CX24" s="263"/>
      <c r="CY24" s="263"/>
      <c r="CZ24" s="263"/>
      <c r="DA24" s="263"/>
      <c r="DB24" s="263"/>
      <c r="DC24" s="263"/>
      <c r="DD24" s="264"/>
    </row>
    <row r="25" spans="1:108" s="15" customFormat="1" ht="13.5" customHeight="1">
      <c r="A25" s="267" t="s">
        <v>28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8"/>
      <c r="AB25" s="265"/>
      <c r="AC25" s="266"/>
      <c r="AD25" s="266"/>
      <c r="AE25" s="266"/>
      <c r="AF25" s="266"/>
      <c r="AG25" s="266"/>
      <c r="AH25" s="266" t="s">
        <v>28</v>
      </c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3" t="s">
        <v>28</v>
      </c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 t="s">
        <v>28</v>
      </c>
      <c r="BZ25" s="263"/>
      <c r="CA25" s="263"/>
      <c r="CB25" s="263"/>
      <c r="CC25" s="263"/>
      <c r="CD25" s="263"/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 t="s">
        <v>28</v>
      </c>
      <c r="CP25" s="263"/>
      <c r="CQ25" s="263"/>
      <c r="CR25" s="263"/>
      <c r="CS25" s="263"/>
      <c r="CT25" s="263"/>
      <c r="CU25" s="263"/>
      <c r="CV25" s="263"/>
      <c r="CW25" s="263"/>
      <c r="CX25" s="263"/>
      <c r="CY25" s="263"/>
      <c r="CZ25" s="263"/>
      <c r="DA25" s="263"/>
      <c r="DB25" s="263"/>
      <c r="DC25" s="263"/>
      <c r="DD25" s="264"/>
    </row>
    <row r="26" spans="1:108" s="15" customFormat="1" ht="13.5" customHeight="1">
      <c r="A26" s="267" t="s">
        <v>28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8"/>
      <c r="AB26" s="265"/>
      <c r="AC26" s="266"/>
      <c r="AD26" s="266"/>
      <c r="AE26" s="266"/>
      <c r="AF26" s="266"/>
      <c r="AG26" s="266"/>
      <c r="AH26" s="266" t="s">
        <v>28</v>
      </c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3" t="s">
        <v>28</v>
      </c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 t="s">
        <v>28</v>
      </c>
      <c r="BZ26" s="263"/>
      <c r="CA26" s="263"/>
      <c r="CB26" s="263"/>
      <c r="CC26" s="263"/>
      <c r="CD26" s="263"/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 t="s">
        <v>28</v>
      </c>
      <c r="CP26" s="263"/>
      <c r="CQ26" s="263"/>
      <c r="CR26" s="263"/>
      <c r="CS26" s="263"/>
      <c r="CT26" s="263"/>
      <c r="CU26" s="263"/>
      <c r="CV26" s="263"/>
      <c r="CW26" s="263"/>
      <c r="CX26" s="263"/>
      <c r="CY26" s="263"/>
      <c r="CZ26" s="263"/>
      <c r="DA26" s="263"/>
      <c r="DB26" s="263"/>
      <c r="DC26" s="263"/>
      <c r="DD26" s="264"/>
    </row>
    <row r="27" spans="1:108" s="15" customFormat="1" ht="13.5" customHeight="1">
      <c r="A27" s="267" t="s">
        <v>28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8"/>
      <c r="AB27" s="265"/>
      <c r="AC27" s="266"/>
      <c r="AD27" s="266"/>
      <c r="AE27" s="266"/>
      <c r="AF27" s="266"/>
      <c r="AG27" s="266"/>
      <c r="AH27" s="266" t="s">
        <v>28</v>
      </c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3" t="s">
        <v>28</v>
      </c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 t="s">
        <v>28</v>
      </c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 t="s">
        <v>28</v>
      </c>
      <c r="CP27" s="263"/>
      <c r="CQ27" s="263"/>
      <c r="CR27" s="263"/>
      <c r="CS27" s="263"/>
      <c r="CT27" s="263"/>
      <c r="CU27" s="263"/>
      <c r="CV27" s="263"/>
      <c r="CW27" s="263"/>
      <c r="CX27" s="263"/>
      <c r="CY27" s="263"/>
      <c r="CZ27" s="263"/>
      <c r="DA27" s="263"/>
      <c r="DB27" s="263"/>
      <c r="DC27" s="263"/>
      <c r="DD27" s="264"/>
    </row>
    <row r="28" spans="1:108" s="15" customFormat="1" ht="13.5" customHeight="1">
      <c r="A28" s="271" t="s">
        <v>59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2"/>
      <c r="AB28" s="265" t="s">
        <v>60</v>
      </c>
      <c r="AC28" s="266"/>
      <c r="AD28" s="266"/>
      <c r="AE28" s="266"/>
      <c r="AF28" s="266"/>
      <c r="AG28" s="266"/>
      <c r="AH28" s="266" t="s">
        <v>61</v>
      </c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73">
        <f>BC29+BC31</f>
        <v>1993800.3099999987</v>
      </c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73">
        <f>BY29+BY31</f>
        <v>-672789.1400000006</v>
      </c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73">
        <f>BC28-BY28</f>
        <v>2666589.4499999993</v>
      </c>
      <c r="CP28" s="263"/>
      <c r="CQ28" s="263"/>
      <c r="CR28" s="263"/>
      <c r="CS28" s="263"/>
      <c r="CT28" s="263"/>
      <c r="CU28" s="263"/>
      <c r="CV28" s="263"/>
      <c r="CW28" s="263"/>
      <c r="CX28" s="263"/>
      <c r="CY28" s="263"/>
      <c r="CZ28" s="263"/>
      <c r="DA28" s="263"/>
      <c r="DB28" s="263"/>
      <c r="DC28" s="263"/>
      <c r="DD28" s="264"/>
    </row>
    <row r="29" spans="1:108" s="15" customFormat="1" ht="23.25" customHeight="1">
      <c r="A29" s="269" t="s">
        <v>0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70"/>
      <c r="AB29" s="265" t="s">
        <v>62</v>
      </c>
      <c r="AC29" s="266"/>
      <c r="AD29" s="266"/>
      <c r="AE29" s="266"/>
      <c r="AF29" s="266"/>
      <c r="AG29" s="266"/>
      <c r="AH29" s="266" t="s">
        <v>63</v>
      </c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73">
        <f>-стр1!BB14</f>
        <v>-24305000</v>
      </c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73">
        <v>-19323605.949999999</v>
      </c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 t="s">
        <v>52</v>
      </c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4"/>
    </row>
    <row r="30" spans="1:108" s="15" customFormat="1" ht="13.5" customHeight="1">
      <c r="A30" s="267" t="s">
        <v>28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8"/>
      <c r="AB30" s="265"/>
      <c r="AC30" s="266"/>
      <c r="AD30" s="266"/>
      <c r="AE30" s="266"/>
      <c r="AF30" s="266"/>
      <c r="AG30" s="266"/>
      <c r="AH30" s="266" t="s">
        <v>28</v>
      </c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3" t="s">
        <v>28</v>
      </c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 t="s">
        <v>28</v>
      </c>
      <c r="BZ30" s="263"/>
      <c r="CA30" s="263"/>
      <c r="CB30" s="263"/>
      <c r="CC30" s="263"/>
      <c r="CD30" s="263"/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 t="s">
        <v>52</v>
      </c>
      <c r="CP30" s="263"/>
      <c r="CQ30" s="263"/>
      <c r="CR30" s="263"/>
      <c r="CS30" s="263"/>
      <c r="CT30" s="263"/>
      <c r="CU30" s="263"/>
      <c r="CV30" s="263"/>
      <c r="CW30" s="263"/>
      <c r="CX30" s="263"/>
      <c r="CY30" s="263"/>
      <c r="CZ30" s="263"/>
      <c r="DA30" s="263"/>
      <c r="DB30" s="263"/>
      <c r="DC30" s="263"/>
      <c r="DD30" s="264"/>
    </row>
    <row r="31" spans="1:108" s="15" customFormat="1" ht="23.25" customHeight="1">
      <c r="A31" s="282" t="s">
        <v>1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3"/>
      <c r="AB31" s="265" t="s">
        <v>64</v>
      </c>
      <c r="AC31" s="266"/>
      <c r="AD31" s="266"/>
      <c r="AE31" s="266"/>
      <c r="AF31" s="266"/>
      <c r="AG31" s="266"/>
      <c r="AH31" s="266" t="s">
        <v>65</v>
      </c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73">
        <f>стр2!AT7</f>
        <v>26298800.309999999</v>
      </c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73">
        <v>18650816.809999999</v>
      </c>
      <c r="BZ31" s="263"/>
      <c r="CA31" s="263"/>
      <c r="CB31" s="263"/>
      <c r="CC31" s="263"/>
      <c r="CD31" s="263"/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 t="s">
        <v>52</v>
      </c>
      <c r="CP31" s="263"/>
      <c r="CQ31" s="263"/>
      <c r="CR31" s="263"/>
      <c r="CS31" s="263"/>
      <c r="CT31" s="263"/>
      <c r="CU31" s="263"/>
      <c r="CV31" s="263"/>
      <c r="CW31" s="263"/>
      <c r="CX31" s="263"/>
      <c r="CY31" s="263"/>
      <c r="CZ31" s="263"/>
      <c r="DA31" s="263"/>
      <c r="DB31" s="263"/>
      <c r="DC31" s="263"/>
      <c r="DD31" s="264"/>
    </row>
    <row r="32" spans="1:108" ht="14.25" customHeight="1" thickBot="1">
      <c r="A32" s="278" t="s">
        <v>28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9"/>
      <c r="AB32" s="280"/>
      <c r="AC32" s="281"/>
      <c r="AD32" s="281"/>
      <c r="AE32" s="281"/>
      <c r="AF32" s="281"/>
      <c r="AG32" s="281"/>
      <c r="AH32" s="281" t="s">
        <v>28</v>
      </c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74" t="s">
        <v>28</v>
      </c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 t="s">
        <v>28</v>
      </c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 t="s">
        <v>52</v>
      </c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5"/>
    </row>
    <row r="33" spans="1:108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08" ht="16.5" customHeight="1">
      <c r="AC34" s="10"/>
      <c r="AD34" s="10"/>
      <c r="AE34" s="10"/>
      <c r="AF34" s="10"/>
    </row>
    <row r="35" spans="1:108" s="1" customFormat="1" ht="12.75">
      <c r="A35" s="1" t="s">
        <v>66</v>
      </c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I35" s="277" t="s">
        <v>137</v>
      </c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</row>
    <row r="36" spans="1:108" s="1" customFormat="1" ht="12.75">
      <c r="O36" s="286" t="s">
        <v>67</v>
      </c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I36" s="286" t="s">
        <v>68</v>
      </c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</row>
    <row r="37" spans="1:108" s="1" customFormat="1" ht="20.25" customHeight="1"/>
    <row r="38" spans="1:108" s="1" customFormat="1" ht="12.75">
      <c r="A38" s="1" t="s">
        <v>69</v>
      </c>
    </row>
    <row r="39" spans="1:108" s="1" customFormat="1" ht="12.75">
      <c r="A39" s="1" t="s">
        <v>70</v>
      </c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U39" s="277" t="s">
        <v>71</v>
      </c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277"/>
      <c r="BV39" s="277"/>
      <c r="BW39" s="277"/>
      <c r="BX39" s="277"/>
      <c r="BY39" s="277"/>
      <c r="BZ39" s="277"/>
    </row>
    <row r="40" spans="1:108" s="1" customFormat="1" ht="12.75">
      <c r="AA40" s="286" t="s">
        <v>67</v>
      </c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U40" s="286" t="s">
        <v>68</v>
      </c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</row>
    <row r="41" spans="1:108" s="1" customFormat="1" ht="20.100000000000001" customHeight="1"/>
    <row r="42" spans="1:108" s="1" customFormat="1" ht="12.75">
      <c r="A42" s="1" t="s">
        <v>72</v>
      </c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N42" s="277" t="s">
        <v>73</v>
      </c>
      <c r="AO42" s="277"/>
      <c r="AP42" s="277"/>
      <c r="AQ42" s="277"/>
      <c r="AR42" s="277"/>
      <c r="AS42" s="277"/>
      <c r="AT42" s="277"/>
      <c r="AU42" s="277"/>
      <c r="AV42" s="277"/>
      <c r="AW42" s="277"/>
      <c r="AX42" s="277"/>
      <c r="AY42" s="277"/>
      <c r="AZ42" s="277"/>
      <c r="BA42" s="277"/>
      <c r="BB42" s="277"/>
      <c r="BC42" s="277"/>
      <c r="BD42" s="277"/>
      <c r="BE42" s="277"/>
      <c r="BF42" s="277"/>
      <c r="BG42" s="277"/>
      <c r="BH42" s="277"/>
      <c r="BI42" s="277"/>
      <c r="BJ42" s="277"/>
      <c r="BK42" s="277"/>
      <c r="BL42" s="277"/>
      <c r="BM42" s="277"/>
      <c r="BN42" s="277"/>
      <c r="BO42" s="277"/>
      <c r="BP42" s="277"/>
      <c r="BQ42" s="277"/>
      <c r="BR42" s="277"/>
      <c r="BS42" s="277"/>
    </row>
    <row r="43" spans="1:108" s="1" customFormat="1" ht="12.75">
      <c r="T43" s="286" t="s">
        <v>67</v>
      </c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N43" s="286" t="s">
        <v>68</v>
      </c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</row>
    <row r="44" spans="1:108" s="1" customFormat="1" ht="20.100000000000001" customHeight="1"/>
    <row r="45" spans="1:108" s="1" customFormat="1" ht="12.75">
      <c r="A45" s="285" t="s">
        <v>74</v>
      </c>
      <c r="B45" s="285"/>
      <c r="C45" s="202" t="s">
        <v>309</v>
      </c>
      <c r="D45" s="202"/>
      <c r="E45" s="202"/>
      <c r="F45" s="202"/>
      <c r="G45" s="202"/>
      <c r="H45" s="288" t="s">
        <v>74</v>
      </c>
      <c r="I45" s="288"/>
      <c r="J45" s="284" t="s">
        <v>307</v>
      </c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5">
        <v>2017</v>
      </c>
      <c r="AD45" s="285"/>
      <c r="AE45" s="285"/>
      <c r="AF45" s="285"/>
      <c r="AG45" s="285"/>
      <c r="AH45" s="287"/>
      <c r="AI45" s="287"/>
      <c r="AJ45" s="11"/>
      <c r="AK45" s="1" t="s">
        <v>75</v>
      </c>
    </row>
    <row r="46" spans="1:108" s="1" customFormat="1" ht="12.75">
      <c r="J46" s="11"/>
    </row>
    <row r="47" spans="1:108" s="1" customFormat="1" ht="12.75"/>
  </sheetData>
  <mergeCells count="184">
    <mergeCell ref="J45:AB45"/>
    <mergeCell ref="AC45:AG45"/>
    <mergeCell ref="A45:B45"/>
    <mergeCell ref="T43:AK43"/>
    <mergeCell ref="AH45:AI45"/>
    <mergeCell ref="C45:G45"/>
    <mergeCell ref="H45:I45"/>
    <mergeCell ref="O36:AF36"/>
    <mergeCell ref="AI36:BN36"/>
    <mergeCell ref="AA39:AR39"/>
    <mergeCell ref="AU39:BZ39"/>
    <mergeCell ref="AN43:BS43"/>
    <mergeCell ref="AA40:AR40"/>
    <mergeCell ref="AU40:BZ40"/>
    <mergeCell ref="T42:AK42"/>
    <mergeCell ref="AN42:BS42"/>
    <mergeCell ref="O35:AF35"/>
    <mergeCell ref="AI35:BN35"/>
    <mergeCell ref="A32:AA32"/>
    <mergeCell ref="AB32:AG32"/>
    <mergeCell ref="AH32:BB32"/>
    <mergeCell ref="BC32:BX32"/>
    <mergeCell ref="A31:AA31"/>
    <mergeCell ref="AB31:AG31"/>
    <mergeCell ref="AH31:BB31"/>
    <mergeCell ref="BC31:BX31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2017-11-23T11:09:11Z</cp:lastPrinted>
  <dcterms:created xsi:type="dcterms:W3CDTF">2010-02-04T12:03:32Z</dcterms:created>
  <dcterms:modified xsi:type="dcterms:W3CDTF">2017-11-23T11:21:01Z</dcterms:modified>
</cp:coreProperties>
</file>